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120" windowWidth="16605" windowHeight="9315" tabRatio="757" activeTab="2"/>
  </bookViews>
  <sheets>
    <sheet name="Application 2013-2015" sheetId="1" r:id="rId1"/>
    <sheet name="Budget 2013-2014" sheetId="2" r:id="rId2"/>
    <sheet name="SHS 2013-2014" sheetId="3" r:id="rId3"/>
    <sheet name="Evaluation Report Form 2013-14" sheetId="4" r:id="rId4"/>
  </sheets>
  <externalReferences>
    <externalReference r:id="rId7"/>
  </externalReferences>
  <definedNames>
    <definedName name="Check">'[1]Drop Down Menus'!$A$51:$A$52</definedName>
    <definedName name="Days">'[1]Drop Down Menus'!$A$19:$A$49</definedName>
    <definedName name="DegreeSatisfaction">'[1]Drop Down Menus'!$A$1:$A$4</definedName>
    <definedName name="Months">'[1]Drop Down Menus'!$A$6:$A$17</definedName>
    <definedName name="_xlnm.Print_Area" localSheetId="0">'Application 2013-2015'!$A$1:$O$845</definedName>
    <definedName name="_xlnm.Print_Area" localSheetId="3">'Evaluation Report Form 2013-14'!$A$1:$O$251</definedName>
  </definedNames>
  <calcPr fullCalcOnLoad="1"/>
</workbook>
</file>

<file path=xl/sharedStrings.xml><?xml version="1.0" encoding="utf-8"?>
<sst xmlns="http://schemas.openxmlformats.org/spreadsheetml/2006/main" count="3827" uniqueCount="1219">
  <si>
    <r>
      <rPr>
        <b/>
        <sz val="7.5"/>
        <color indexed="10"/>
        <rFont val="Arial"/>
        <family val="2"/>
      </rPr>
      <t>BEHAVIOR GOAL:</t>
    </r>
    <r>
      <rPr>
        <b/>
        <sz val="7.5"/>
        <rFont val="Arial"/>
        <family val="2"/>
      </rPr>
      <t xml:space="preserve"> Based on the information you provided in the "ADSIS Target Population" section above, the schools have been auto-filled with the appropriate goal (direct or indirect) below.  If the listings below are incorrect or missing, revise the section above and the information below will repopulate. If you have more than one goal per school note the additional goals in the narrative section below the table. Include the same information as requested in the table.</t>
    </r>
  </si>
  <si>
    <t>Minnesota Comprehensive Assessment (MCA): 
Reading--Spring 2012</t>
  </si>
  <si>
    <t>Minnesota Comprehensive Assessment (MCA): 
Mathematics--Spring 2012</t>
  </si>
  <si>
    <t>Disciplinary Actions 2011-2012</t>
  </si>
  <si>
    <r>
      <rPr>
        <b/>
        <sz val="7.5"/>
        <color indexed="10"/>
        <rFont val="Arial"/>
        <family val="2"/>
      </rPr>
      <t>DISTRICT</t>
    </r>
    <r>
      <rPr>
        <b/>
        <sz val="7.5"/>
        <color indexed="8"/>
        <rFont val="Arial"/>
        <family val="2"/>
      </rPr>
      <t xml:space="preserve"> Achievement and Discipline Data (K-12 students):
</t>
    </r>
    <r>
      <rPr>
        <sz val="7.5"/>
        <color indexed="8"/>
        <rFont val="Arial"/>
        <family val="2"/>
      </rPr>
      <t>MDE Data File: MCA-District Student Results; Behavior-Number of Disciplinary Actions District Trend Report</t>
    </r>
  </si>
  <si>
    <r>
      <t>1.</t>
    </r>
    <r>
      <rPr>
        <b/>
        <sz val="7.5"/>
        <color indexed="10"/>
        <rFont val="Arial"/>
        <family val="2"/>
      </rPr>
      <t xml:space="preserve"> SCHOOL</t>
    </r>
    <r>
      <rPr>
        <b/>
        <sz val="7.5"/>
        <color indexed="8"/>
        <rFont val="Arial"/>
        <family val="2"/>
      </rPr>
      <t xml:space="preserve"> Achievement and Discipline Data (K-12 students):
</t>
    </r>
    <r>
      <rPr>
        <sz val="7.5"/>
        <color indexed="8"/>
        <rFont val="Arial"/>
        <family val="2"/>
      </rPr>
      <t>MDE Data File: MCA-School Student Results; Discipline - use local data</t>
    </r>
  </si>
  <si>
    <t>Discipline 2011-2012</t>
  </si>
  <si>
    <t>MN Comprehensive Assessment (MCA): Reading--Spring 2012</t>
  </si>
  <si>
    <t>MN Comprehensive Assessment (MCA): Math--Spring 2012</t>
  </si>
  <si>
    <t>Describe the process that will be used to ensure that the evidence-based instruction/intervention is implemented as intended (ex: fidelity checks).</t>
  </si>
  <si>
    <t>Describe how programming will be tailored to be culturally responsive to the student population being served.</t>
  </si>
  <si>
    <t>Describe how the proposed intervention aligns with Minnesota K-12 state academic standards.</t>
  </si>
  <si>
    <t>List the specific tools and frequency of testing that will be used to monitor student academic/behavior performance and determine progress (significant improvement, some improvement, no improvement).</t>
  </si>
  <si>
    <r>
      <t xml:space="preserve">Select degree of change </t>
    </r>
    <r>
      <rPr>
        <sz val="7.5"/>
        <color indexed="8"/>
        <rFont val="Arial"/>
        <family val="2"/>
      </rPr>
      <t>from drop-down menu</t>
    </r>
  </si>
  <si>
    <t>All</t>
  </si>
  <si>
    <r>
      <t>Number of Minutes of Direct Instruction Per Day</t>
    </r>
    <r>
      <rPr>
        <sz val="7.5"/>
        <color indexed="8"/>
        <rFont val="Arial"/>
        <family val="2"/>
      </rPr>
      <t xml:space="preserve"> 
(#, average, or range)</t>
    </r>
  </si>
  <si>
    <r>
      <t xml:space="preserve">Citation </t>
    </r>
    <r>
      <rPr>
        <sz val="7.5"/>
        <color indexed="8"/>
        <rFont val="Arial"/>
        <family val="2"/>
      </rPr>
      <t>Certifying Evidence Base of the Intervention</t>
    </r>
  </si>
  <si>
    <t>%Total District Enrollment</t>
  </si>
  <si>
    <t>Comparison to the State Average</t>
  </si>
  <si>
    <t>% Referred of Total Enrollment</t>
  </si>
  <si>
    <t>% Eligible of Total Enrollment</t>
  </si>
  <si>
    <t>% of District Enrollment</t>
  </si>
  <si>
    <t>by the end of SY13-14</t>
  </si>
  <si>
    <r>
      <t xml:space="preserve">Enter baseline data
</t>
    </r>
    <r>
      <rPr>
        <sz val="7.5"/>
        <rFont val="Arial"/>
        <family val="2"/>
      </rPr>
      <t>(ex: 40% of ADSIS students not meeting proficiency)</t>
    </r>
  </si>
  <si>
    <t>Academic goals must be specific to ADSIS students. If you plan to target a specific grade or subset of the ADSIS population, please provided an explanation and description below.</t>
  </si>
  <si>
    <t>Behavior goals must be specific to ADSIS students. If you plan to target a specific grade or subset of the ADSIS population, please provided an explanation and description below.</t>
  </si>
  <si>
    <t>Academic goals must be specific to ADSIS students.  If you plan to target a specific grade or subset of the ADSIS population, please provided an explanation and description below.</t>
  </si>
  <si>
    <t>Estimated % of total enrollment  to be served</t>
  </si>
  <si>
    <t xml:space="preserve">Did not meet standards </t>
  </si>
  <si>
    <t xml:space="preserve">Partially met standards </t>
  </si>
  <si>
    <t>% of School Enrollment</t>
  </si>
  <si>
    <r>
      <t xml:space="preserve">Enter benchmark to be achieved  </t>
    </r>
    <r>
      <rPr>
        <sz val="7.5"/>
        <rFont val="Arial"/>
        <family val="2"/>
      </rPr>
      <t>(ex: 45 office referrals, a 10% reduction)</t>
    </r>
  </si>
  <si>
    <r>
      <t xml:space="preserve">Enter assessment to be used </t>
    </r>
    <r>
      <rPr>
        <sz val="7.5"/>
        <rFont val="Arial"/>
        <family val="2"/>
      </rPr>
      <t>(ex: SWIS data)</t>
    </r>
  </si>
  <si>
    <t>Will this also be used to determine exit\?</t>
  </si>
  <si>
    <r>
      <t xml:space="preserve">Will </t>
    </r>
    <r>
      <rPr>
        <u val="single"/>
        <sz val="7"/>
        <color indexed="8"/>
        <rFont val="Arial"/>
        <family val="2"/>
      </rPr>
      <t>all</t>
    </r>
    <r>
      <rPr>
        <sz val="7"/>
        <color indexed="8"/>
        <rFont val="Arial"/>
        <family val="2"/>
      </rPr>
      <t xml:space="preserve"> pupils who meet this criteria be in ADSIS?</t>
    </r>
  </si>
  <si>
    <t>Direct Service Area</t>
  </si>
  <si>
    <t>Please explain how the ADSIS direct reading services will have an indirect impact on academic engagement behavior and how it will be measured. (Use the box to the right).</t>
  </si>
  <si>
    <t>Please explain how the ADSIS direct math services will have an indirect impact on academic engagement behavior and how it will be measured. (Use the box to the right).</t>
  </si>
  <si>
    <t>Please explain how the ADSIS direct behavior services will have an indirect impact on academic outcomes and how it will be measured. (Use the box to the right).</t>
  </si>
  <si>
    <r>
      <t xml:space="preserve">Enter baseline data 
</t>
    </r>
    <r>
      <rPr>
        <sz val="7.5"/>
        <rFont val="Arial"/>
        <family val="2"/>
      </rPr>
      <t>(ex: 60% of ADSIS student scoring below grade-level targets)</t>
    </r>
  </si>
  <si>
    <t>Phone:</t>
  </si>
  <si>
    <r>
      <t xml:space="preserve">Race/ethnicity groups and student groups 
who are free/reduced-price meal eligible
</t>
    </r>
    <r>
      <rPr>
        <sz val="7.5"/>
        <color indexed="8"/>
        <rFont val="Arial"/>
        <family val="2"/>
      </rPr>
      <t>MDE Data File: Use local data or the reports used above.</t>
    </r>
  </si>
  <si>
    <r>
      <t xml:space="preserve">Other assessments used to determine
 student achievement (by grade level)
</t>
    </r>
    <r>
      <rPr>
        <sz val="7.5"/>
        <color indexed="8"/>
        <rFont val="Arial"/>
        <family val="2"/>
      </rPr>
      <t>MDE Data File: Unavailable - use local data</t>
    </r>
  </si>
  <si>
    <t>Total number of schools to receive ADSIS funds</t>
  </si>
  <si>
    <t xml:space="preserve"> Step 2: List ADSIS Service Goals</t>
  </si>
  <si>
    <t xml:space="preserve">Direct Service Goal </t>
  </si>
  <si>
    <r>
      <rPr>
        <b/>
        <sz val="8"/>
        <rFont val="Arial"/>
        <family val="2"/>
      </rPr>
      <t xml:space="preserve">Section Explanation: </t>
    </r>
    <r>
      <rPr>
        <sz val="8"/>
        <rFont val="Arial"/>
        <family val="2"/>
      </rPr>
      <t>ADSIS services target K-12 pupils that need additional academic and behavioral supports to succeed in the general education environment and who may eventually qualify for special education if the prevention services were not available.  Screening processes are school-wide, conducted in order to identify risk, and used in intervention planning.  Provide a detailed description of the screening process as it applies to the grade levels receiving targeted ADSIS services. Please note: ADSIS funds do not cover the cost of school-wide screening processes.</t>
    </r>
  </si>
  <si>
    <r>
      <t xml:space="preserve">Step 4: Effects of the program on the number of referrals for Special Education, Federal Title I and other programs
</t>
    </r>
    <r>
      <rPr>
        <sz val="7.5"/>
        <color indexed="8"/>
        <rFont val="Arial"/>
        <family val="2"/>
      </rPr>
      <t>How will you measure the effect of ADSIS services on the number of referrals to special education, Federal Title I and other programs?</t>
    </r>
    <r>
      <rPr>
        <b/>
        <sz val="7.5"/>
        <color indexed="8"/>
        <rFont val="Arial"/>
        <family val="2"/>
      </rPr>
      <t xml:space="preserve">
</t>
    </r>
  </si>
  <si>
    <t>Indicate the DIRECT service areas that will be provided at any of the schools within the district.</t>
  </si>
  <si>
    <t>Indicate the years that the district has received ADSIS funding.</t>
  </si>
  <si>
    <r>
      <t xml:space="preserve">Enter benchmark data </t>
    </r>
    <r>
      <rPr>
        <sz val="7.5"/>
        <rFont val="Arial"/>
        <family val="2"/>
      </rPr>
      <t>(ex: 30% of ADSIS students not meeting proficiency)</t>
    </r>
  </si>
  <si>
    <r>
      <t xml:space="preserve">Enter benchmark data </t>
    </r>
    <r>
      <rPr>
        <sz val="7.5"/>
        <rFont val="Arial"/>
        <family val="2"/>
      </rPr>
      <t>(ex: 45% of ADSIS students scoring below grade-level targets)</t>
    </r>
  </si>
  <si>
    <t xml:space="preserve">Oct. 1, 
2010 </t>
  </si>
  <si>
    <r>
      <t xml:space="preserve">Type of Criteria 
</t>
    </r>
    <r>
      <rPr>
        <sz val="7.5"/>
        <color indexed="8"/>
        <rFont val="Arial"/>
        <family val="2"/>
      </rPr>
      <t>(Select from drop-down menu.)</t>
    </r>
  </si>
  <si>
    <r>
      <t xml:space="preserve">Primary Location                         </t>
    </r>
    <r>
      <rPr>
        <sz val="7.5"/>
        <color indexed="8"/>
        <rFont val="Arial"/>
        <family val="2"/>
      </rPr>
      <t>(Select all that apply)</t>
    </r>
  </si>
  <si>
    <r>
      <t xml:space="preserve">Delivery Method </t>
    </r>
    <r>
      <rPr>
        <sz val="7.5"/>
        <color indexed="8"/>
        <rFont val="Arial"/>
        <family val="2"/>
      </rPr>
      <t>(Select all that apply)</t>
    </r>
  </si>
  <si>
    <r>
      <t xml:space="preserve">Intervention(s) that would be used to address these skill deficit(s). </t>
    </r>
    <r>
      <rPr>
        <sz val="7.5"/>
        <color indexed="8"/>
        <rFont val="Arial"/>
        <family val="2"/>
      </rPr>
      <t>(List only what will address the skill deficits to the left. Use a new line for interventions that address other skills)</t>
    </r>
  </si>
  <si>
    <r>
      <t>Intervention(s) that would be used to address these skill deficit(s).</t>
    </r>
    <r>
      <rPr>
        <sz val="7.5"/>
        <color indexed="8"/>
        <rFont val="Arial"/>
        <family val="2"/>
      </rPr>
      <t xml:space="preserve"> (List only what will address the skill deficits to the left. Use a new line for interventions that address other skills)</t>
    </r>
  </si>
  <si>
    <t>ADSIS Program Name:</t>
  </si>
  <si>
    <t xml:space="preserve">     Step 4:     Describe ADSIS Services and Intervention</t>
  </si>
  <si>
    <t>Progress Monitoring (how your district/charter determines how a pupil is responding to prevention services)</t>
  </si>
  <si>
    <r>
      <rPr>
        <b/>
        <sz val="8"/>
        <color indexed="8"/>
        <rFont val="Arial"/>
        <family val="2"/>
      </rPr>
      <t xml:space="preserve">Section Explanation: </t>
    </r>
    <r>
      <rPr>
        <sz val="8"/>
        <color indexed="8"/>
        <rFont val="Arial"/>
        <family val="2"/>
      </rPr>
      <t>Describe the process that will be implemented to determine the selected students' abilities and needs in academic or behavioral domain in order to monitor student performance throughout the year.  Use as many lines per school as necessary.</t>
    </r>
  </si>
  <si>
    <t>SECTION 1:  NUMBER OF PUPILS WITH AND WITHOUT DISABILITIES SERVED</t>
  </si>
  <si>
    <t>SECTION 5:  COST IMPLICATIONS</t>
  </si>
  <si>
    <t>SECTION 6:  EFFECTIVE PRACTICES FOR PUPILS</t>
  </si>
  <si>
    <t>TBD</t>
  </si>
  <si>
    <r>
      <t xml:space="preserve">What skill deficits do you anticipate being addressed by the ADSIS program? 
</t>
    </r>
    <r>
      <rPr>
        <sz val="7.5"/>
        <color indexed="8"/>
        <rFont val="Arial"/>
        <family val="2"/>
      </rPr>
      <t>(Select all that apply)</t>
    </r>
  </si>
  <si>
    <r>
      <rPr>
        <b/>
        <sz val="7.5"/>
        <color indexed="8"/>
        <rFont val="Arial"/>
        <family val="2"/>
      </rPr>
      <t>Primary Location</t>
    </r>
    <r>
      <rPr>
        <sz val="7.5"/>
        <color indexed="8"/>
        <rFont val="Arial"/>
        <family val="2"/>
      </rPr>
      <t xml:space="preserve">                         (Select all that apply)</t>
    </r>
  </si>
  <si>
    <r>
      <t xml:space="preserve">Level of Evidence Base
</t>
    </r>
    <r>
      <rPr>
        <sz val="7.5"/>
        <color indexed="8"/>
        <rFont val="Arial"/>
        <family val="2"/>
      </rPr>
      <t>(Select one)</t>
    </r>
  </si>
  <si>
    <r>
      <rPr>
        <b/>
        <sz val="7.5"/>
        <color indexed="8"/>
        <rFont val="Arial"/>
        <family val="2"/>
      </rPr>
      <t xml:space="preserve">Primary Location  </t>
    </r>
    <r>
      <rPr>
        <sz val="7.5"/>
        <color indexed="8"/>
        <rFont val="Arial"/>
        <family val="2"/>
      </rPr>
      <t xml:space="preserve">                       (Select all that apply)</t>
    </r>
  </si>
  <si>
    <r>
      <t xml:space="preserve">Type of Criteria 
</t>
    </r>
    <r>
      <rPr>
        <sz val="7.5"/>
        <color indexed="8"/>
        <rFont val="Arial"/>
        <family val="2"/>
      </rPr>
      <t>(Select from the drop-down menu)</t>
    </r>
  </si>
  <si>
    <r>
      <t xml:space="preserve">Type of Criteria 
</t>
    </r>
    <r>
      <rPr>
        <sz val="7.5"/>
        <rFont val="Arial"/>
        <family val="2"/>
      </rPr>
      <t>(Select from the drop-down menu)</t>
    </r>
  </si>
  <si>
    <r>
      <t xml:space="preserve">Parent/Community Special Education Advocates
</t>
    </r>
    <r>
      <rPr>
        <sz val="7.5"/>
        <color indexed="8"/>
        <rFont val="Arial"/>
        <family val="2"/>
      </rPr>
      <t>(Select all that apply)</t>
    </r>
  </si>
  <si>
    <r>
      <t>Evaluation</t>
    </r>
    <r>
      <rPr>
        <sz val="7.5"/>
        <color indexed="8"/>
        <rFont val="Arial"/>
        <family val="2"/>
      </rPr>
      <t xml:space="preserve"> 
(Select all that apply)</t>
    </r>
  </si>
  <si>
    <r>
      <t xml:space="preserve">Implementation 
</t>
    </r>
    <r>
      <rPr>
        <sz val="7.5"/>
        <color indexed="8"/>
        <rFont val="Arial"/>
        <family val="2"/>
      </rPr>
      <t>(Select all that apply)</t>
    </r>
  </si>
  <si>
    <r>
      <t>Planning</t>
    </r>
    <r>
      <rPr>
        <sz val="7.5"/>
        <color indexed="8"/>
        <rFont val="Arial"/>
        <family val="2"/>
      </rPr>
      <t xml:space="preserve"> 
(Select all that apply)</t>
    </r>
  </si>
  <si>
    <r>
      <t xml:space="preserve">Initiative                                                                        </t>
    </r>
    <r>
      <rPr>
        <sz val="7.5"/>
        <color indexed="8"/>
        <rFont val="Arial"/>
        <family val="2"/>
      </rPr>
      <t>(Select as many as applicable from the drop-down menu)</t>
    </r>
  </si>
  <si>
    <t>Out of School Suspensions/
Expulsions/Exclusions 
of 1 Day or More</t>
  </si>
  <si>
    <t>Budget Spreadsheet and Narrative Justification Form
Alternative Delivery of Specialized Instructional Services
2013 - 2014 School Year
Minnesota Statute Section 125A.50 subd. 4</t>
  </si>
  <si>
    <t>SECTION 2: Impact of ADSIS Services on Academic and Behavioral Progress</t>
  </si>
  <si>
    <t>SECTION 3:  Level of Satisfaction Teachers, Parent/Guardians, Pupils, and Parent /Community Advocates Have With ADSIS Services</t>
  </si>
  <si>
    <t>SECTION 4:  Effect of ADSIS Services on the Number of referrals for Special Education, Federal Title I and other Programs</t>
  </si>
  <si>
    <t>2013-2014 Referrals for Students Receiving ADSIS Services</t>
  </si>
  <si>
    <t>ADSIS Services:</t>
  </si>
  <si>
    <t>Percentage of Pupils Receiving ADSIS Services</t>
  </si>
  <si>
    <t>Total number of pupils receiving ADSIS services</t>
  </si>
  <si>
    <t>Pupils that exited the ADSIS services because they met goal criteria.</t>
  </si>
  <si>
    <t>Number of pupils receiving ADSIS services who were referred to special education</t>
  </si>
  <si>
    <t xml:space="preserve">Number of pupils receiving ADSIS services that were referred and became eligible for special education                                     </t>
  </si>
  <si>
    <t>Number of pupils receiving ADSIS services referred to Title I</t>
  </si>
  <si>
    <t xml:space="preserve">Number of pupils receiving ADSIS services that were referred and became eligible for Title I </t>
  </si>
  <si>
    <t>SECTION 7: ADSIS Coordination with other district/charter school/local school programs</t>
  </si>
  <si>
    <t>Describe how ADSIS services will be coordinated with other programs that are part of Individuals with Disabilities Education Act (IDEA) or Elementary and Secondary Education Act (ESEA) or other improvement initiatives (see examples listed in the application instructions). Select as many initiatives as applicable for your district and list the goals connection between ADSIS services and the identified initiatives.</t>
  </si>
  <si>
    <t>Program Information:</t>
  </si>
  <si>
    <t>Please provide a brief description of the student population intended to serve.</t>
  </si>
  <si>
    <t xml:space="preserve">Area 1: Salaries and Wages Expenditures including Purchase of Services for Payroll Personnel Employed by District </t>
  </si>
  <si>
    <t>140 / 152</t>
  </si>
  <si>
    <t>Budget Narrative Justification</t>
  </si>
  <si>
    <t>143/156-157/163-165/176</t>
  </si>
  <si>
    <t>Area 2: Expenditures for Contracted Personnel including Purchase of Contracted Services</t>
  </si>
  <si>
    <t>Area 3: Individualized Capital Expenditures</t>
  </si>
  <si>
    <t>Area 4: Individualized Instructional Supplies and Materials</t>
  </si>
  <si>
    <t>Area 5: Summary</t>
  </si>
  <si>
    <t>Individualized Instructional Supplies and Materials</t>
  </si>
  <si>
    <t>Expenditures for Contracted Personnel</t>
  </si>
  <si>
    <t>Salaries and Wages for Personnel Employed by District</t>
  </si>
  <si>
    <t>Office Discipline Referrals (local)</t>
  </si>
  <si>
    <t>(See Appendix C for Instructions for completing electronic application and where to locate data needed to complete application)</t>
  </si>
  <si>
    <t>Student Count Tested</t>
  </si>
  <si>
    <t>% Student Count Tested</t>
  </si>
  <si>
    <t>Grade Range Served</t>
  </si>
  <si>
    <r>
      <t xml:space="preserve">Enter baseline data </t>
    </r>
    <r>
      <rPr>
        <sz val="7.5"/>
        <rFont val="Arial"/>
        <family val="2"/>
      </rPr>
      <t>(2011-2012)</t>
    </r>
  </si>
  <si>
    <t xml:space="preserve">Summary of Needs Assessment: Identification of ADSIS Direct Services and Target Population(s) </t>
  </si>
  <si>
    <t>Timeline for Data Collection, Analysis and Reporting</t>
  </si>
  <si>
    <r>
      <rPr>
        <b/>
        <sz val="7.5"/>
        <color indexed="8"/>
        <rFont val="Arial"/>
        <family val="2"/>
      </rPr>
      <t xml:space="preserve">Step 1: Number of pupils with and without disabilities served   </t>
    </r>
    <r>
      <rPr>
        <sz val="7.5"/>
        <color indexed="8"/>
        <rFont val="Arial"/>
        <family val="2"/>
      </rPr>
      <t xml:space="preserve">                                                                                               
How will you track the number of pupils with and without disabilities served in ADSIS?
Include in your response how you will track the information required by the ADSIS Service Hour Spreadsheet.</t>
    </r>
  </si>
  <si>
    <r>
      <t xml:space="preserve">Disciplinary incidence data
 for the five most prevalent types
</t>
    </r>
    <r>
      <rPr>
        <sz val="7.5"/>
        <color indexed="8"/>
        <rFont val="Arial"/>
        <family val="2"/>
      </rPr>
      <t>MDE Data File: Number of Incidents-District Counts by Incident Type</t>
    </r>
  </si>
  <si>
    <r>
      <t xml:space="preserve">Disciplinary incidence data 
for the five most prevalent types
</t>
    </r>
    <r>
      <rPr>
        <sz val="7.5"/>
        <color indexed="8"/>
        <rFont val="Arial"/>
        <family val="2"/>
      </rPr>
      <t>MDE Data File: Unavailable at school level - use local data</t>
    </r>
  </si>
  <si>
    <t>Process for Analysis and How Data Will Be Used to Inform Decision-making</t>
  </si>
  <si>
    <r>
      <rPr>
        <b/>
        <sz val="7"/>
        <color indexed="8"/>
        <rFont val="Arial"/>
        <family val="2"/>
      </rPr>
      <t>Number of Minutes of Direct Instruction Per Day</t>
    </r>
    <r>
      <rPr>
        <sz val="7"/>
        <color indexed="8"/>
        <rFont val="Arial"/>
        <family val="2"/>
      </rPr>
      <t xml:space="preserve"> 
(#, average, or range)</t>
    </r>
  </si>
  <si>
    <t xml:space="preserve">Other Programs (list): </t>
  </si>
  <si>
    <t>Other Programs</t>
  </si>
  <si>
    <t xml:space="preserve">Summary analysis of significant changes or trends on pupil referral to special education, federal Title 1 or other programs: </t>
  </si>
  <si>
    <r>
      <t>What is the average cost of an evaluation for special education eligibility?</t>
    </r>
    <r>
      <rPr>
        <sz val="10"/>
        <color indexed="8"/>
        <rFont val="Arial"/>
        <family val="2"/>
      </rPr>
      <t xml:space="preserve"> (See instructions in Appendix B for guide to calculation of evaluation costs).</t>
    </r>
  </si>
  <si>
    <t>Connect to ADSIS</t>
  </si>
  <si>
    <t xml:space="preserve">     Step 1:      Conduct a Needs Assessment</t>
  </si>
  <si>
    <t>2010-2011</t>
  </si>
  <si>
    <t>2011-2012</t>
  </si>
  <si>
    <t>2012-2013</t>
  </si>
  <si>
    <t xml:space="preserve">Oct. 1, 2011 </t>
  </si>
  <si>
    <t xml:space="preserve">Oct. 1, 2012 </t>
  </si>
  <si>
    <t>2013-2014</t>
  </si>
  <si>
    <t>Reading</t>
  </si>
  <si>
    <t>Math</t>
  </si>
  <si>
    <t>Behavior</t>
  </si>
  <si>
    <t>Yes</t>
  </si>
  <si>
    <t>No</t>
  </si>
  <si>
    <t>Referral</t>
  </si>
  <si>
    <t>2012-2013 (to date)</t>
  </si>
  <si>
    <t xml:space="preserve">Number Referred </t>
  </si>
  <si>
    <t>Number Eligible</t>
  </si>
  <si>
    <t>Teacher</t>
  </si>
  <si>
    <t>Parent</t>
  </si>
  <si>
    <t>Total</t>
  </si>
  <si>
    <t>Disability Category</t>
  </si>
  <si>
    <t>Child Count Number</t>
  </si>
  <si>
    <t>State Average</t>
  </si>
  <si>
    <t>All disability categories (excluding early childhood)</t>
  </si>
  <si>
    <t>Emotional or Behavior Disorder</t>
  </si>
  <si>
    <t>Specific Learning Disability</t>
  </si>
  <si>
    <t>Speech/Language Impairment</t>
  </si>
  <si>
    <t>Other Health Disabilities</t>
  </si>
  <si>
    <t>Number</t>
  </si>
  <si>
    <t>Kindergarten</t>
  </si>
  <si>
    <t>Grade 1</t>
  </si>
  <si>
    <t>Grade 2</t>
  </si>
  <si>
    <t>Grade 3</t>
  </si>
  <si>
    <t>Grade 4</t>
  </si>
  <si>
    <t>Grade 5</t>
  </si>
  <si>
    <t>Grade 6</t>
  </si>
  <si>
    <t>Grade 7</t>
  </si>
  <si>
    <t>Grade 8</t>
  </si>
  <si>
    <t>Grade 9</t>
  </si>
  <si>
    <t>Grade 10</t>
  </si>
  <si>
    <t>Grade 11</t>
  </si>
  <si>
    <t>Grade 12</t>
  </si>
  <si>
    <t>Fill in Data for Grade Levels to be Served in ADSIS</t>
  </si>
  <si>
    <t>Grades to be Served</t>
  </si>
  <si>
    <t>Estimated number of students to be served</t>
  </si>
  <si>
    <t>Mathematics</t>
  </si>
  <si>
    <t>Grades</t>
  </si>
  <si>
    <t>Please provide a rationale for these goals and benchmarks below.</t>
  </si>
  <si>
    <t xml:space="preserve">     Step 3:      Describe the Screening and Assessment Process</t>
  </si>
  <si>
    <t>Screening and Assessment Process</t>
  </si>
  <si>
    <t>Direct Content Service Area</t>
  </si>
  <si>
    <t>Screening Tool</t>
  </si>
  <si>
    <t>Criteria</t>
  </si>
  <si>
    <t>Percentile rank as measured against national peers</t>
  </si>
  <si>
    <t>Student achieves a specific percentile rank that is measured against district/school peers</t>
  </si>
  <si>
    <t>Percentile rank as measured against district/school peers</t>
  </si>
  <si>
    <t>Students Receiving ADSIS Services: 2013-2014</t>
  </si>
  <si>
    <t>Total number of students receiving ADSIS services by grade.</t>
  </si>
  <si>
    <t>Number of students with IEP receiving ADSIS services by grade.</t>
  </si>
  <si>
    <t>Student achieves a score that is below grade level</t>
  </si>
  <si>
    <t>Score below grade level</t>
  </si>
  <si>
    <t>Student achieves a specific number/score or below</t>
  </si>
  <si>
    <t>Score below target score</t>
  </si>
  <si>
    <t>Student demonstrates individual need</t>
  </si>
  <si>
    <t>Individually-defined need</t>
  </si>
  <si>
    <t>Other</t>
  </si>
  <si>
    <t>Grade(s)</t>
  </si>
  <si>
    <t>Number of Days of Direct Instruction Per Week</t>
  </si>
  <si>
    <t xml:space="preserve">     Step 5:     Describe the Process for Monitoring Individual Student Progress</t>
  </si>
  <si>
    <t>Tool</t>
  </si>
  <si>
    <t>Frequency</t>
  </si>
  <si>
    <t>Decision-Making Criteria for Changing Interventions</t>
  </si>
  <si>
    <t>Exit Criteria</t>
  </si>
  <si>
    <t>Criteria for Successful Exit 
From the ADSIS Program</t>
  </si>
  <si>
    <t>Criteria for Exit ADSIS
 To a More Intensive Intervention</t>
  </si>
  <si>
    <t>Staff Members</t>
  </si>
  <si>
    <t>Goals</t>
  </si>
  <si>
    <t>Connection to ADSIS</t>
  </si>
  <si>
    <t>Continuous Improvement Monitoring Process</t>
  </si>
  <si>
    <t>District Educational Improvement Plan</t>
  </si>
  <si>
    <t>Dropout Prevention Services</t>
  </si>
  <si>
    <t>Early Intervening Services</t>
  </si>
  <si>
    <t>English Language Learners Program</t>
  </si>
  <si>
    <t>Positive Behavioral Interventions and Supports</t>
  </si>
  <si>
    <t>Q-Comp</t>
  </si>
  <si>
    <t>Response to Intervention</t>
  </si>
  <si>
    <t>School and/or District AYP Improvement Plan</t>
  </si>
  <si>
    <t>School Improvement Grants</t>
  </si>
  <si>
    <t>Title I School-wide Program Application and Plan</t>
  </si>
  <si>
    <t>Kindergarten to Third Grade Literacy Plan</t>
  </si>
  <si>
    <t>Other (specify initiative in goals section)</t>
  </si>
  <si>
    <t>Evaluation Plan</t>
  </si>
  <si>
    <t>Evaluation Section</t>
  </si>
  <si>
    <t xml:space="preserve">                   </t>
  </si>
  <si>
    <t xml:space="preserve">             </t>
  </si>
  <si>
    <t xml:space="preserve">       </t>
  </si>
  <si>
    <t xml:space="preserve">      </t>
  </si>
  <si>
    <t xml:space="preserve">          </t>
  </si>
  <si>
    <t xml:space="preserve">            </t>
  </si>
  <si>
    <t xml:space="preserve">         </t>
  </si>
  <si>
    <t>Criteria Measure</t>
  </si>
  <si>
    <t>Review and report assessment and benchmark data for these populations:</t>
  </si>
  <si>
    <t>Proficiency status</t>
  </si>
  <si>
    <t>Score at grade level</t>
  </si>
  <si>
    <t>Score at target score</t>
  </si>
  <si>
    <t>9</t>
  </si>
  <si>
    <t>10</t>
  </si>
  <si>
    <t>11</t>
  </si>
  <si>
    <t>School Year</t>
  </si>
  <si>
    <t>District Number
(4 digits including leading zeros)</t>
  </si>
  <si>
    <t>District Type
(2 digits including leading zeros)</t>
  </si>
  <si>
    <t xml:space="preserve"> District Name</t>
  </si>
  <si>
    <t>School Name</t>
  </si>
  <si>
    <t>School Number
(3 digits including leading zeros)</t>
  </si>
  <si>
    <t>Last Name</t>
  </si>
  <si>
    <t>First Name</t>
  </si>
  <si>
    <t>Middle Name</t>
  </si>
  <si>
    <t>MARSS Student Number 
(Text field enter full 13 digit number including leading zeros)</t>
  </si>
  <si>
    <t>Student Birth Date      YYYYMMDD</t>
  </si>
  <si>
    <t>Cumulative ADSIS Service Hours (Report to 1/10 of an hour)</t>
  </si>
  <si>
    <t>Start Date of Service  YYYYMMDD</t>
  </si>
  <si>
    <t>End Date of Service  YYYYMMDD</t>
  </si>
  <si>
    <t>Special Ed MARSS Evaluation Status</t>
  </si>
  <si>
    <t>Math Direct Services
(Yes or No)</t>
  </si>
  <si>
    <t>Reading Direct Services
(Yes or No)</t>
  </si>
  <si>
    <t>Behavior Direct Services
(Yes or No)</t>
  </si>
  <si>
    <t>Math Direct Service EOY Progress Level</t>
  </si>
  <si>
    <t xml:space="preserve">Reading Direct Service EOY Progress Level   KEY:  SIGI = Sign impr; SOMI = Some Improvement  SAME= stayed the same  </t>
  </si>
  <si>
    <t>Behavior Direct Service EOY Progress Level</t>
  </si>
  <si>
    <t>Person Completing Evaluation Report and Contact Information:</t>
  </si>
  <si>
    <t>Date of Report:</t>
  </si>
  <si>
    <t>Name:</t>
  </si>
  <si>
    <t>District/Charter Name:</t>
  </si>
  <si>
    <t>School Role:</t>
  </si>
  <si>
    <t>District Number:</t>
  </si>
  <si>
    <t>Address:</t>
  </si>
  <si>
    <t>District Type:</t>
  </si>
  <si>
    <t>City:</t>
  </si>
  <si>
    <t>, MN</t>
  </si>
  <si>
    <t>Title of Program:</t>
  </si>
  <si>
    <t>Grade Levels Served:</t>
  </si>
  <si>
    <t>June</t>
  </si>
  <si>
    <t>6,</t>
  </si>
  <si>
    <t>School Number</t>
  </si>
  <si>
    <t xml:space="preserve">July </t>
  </si>
  <si>
    <t>7,</t>
  </si>
  <si>
    <t>August</t>
  </si>
  <si>
    <t>8,</t>
  </si>
  <si>
    <t>September</t>
  </si>
  <si>
    <t>9,</t>
  </si>
  <si>
    <t>October</t>
  </si>
  <si>
    <t>10,</t>
  </si>
  <si>
    <t>Dist/Charter No.:</t>
  </si>
  <si>
    <t>November</t>
  </si>
  <si>
    <t>11,</t>
  </si>
  <si>
    <t>December</t>
  </si>
  <si>
    <t>12,</t>
  </si>
  <si>
    <t>13,</t>
  </si>
  <si>
    <t>14,</t>
  </si>
  <si>
    <t>15,</t>
  </si>
  <si>
    <t>16,</t>
  </si>
  <si>
    <t>17,</t>
  </si>
  <si>
    <t>18,</t>
  </si>
  <si>
    <t>19,</t>
  </si>
  <si>
    <t>20,</t>
  </si>
  <si>
    <t>21,</t>
  </si>
  <si>
    <t>22,</t>
  </si>
  <si>
    <t>23,</t>
  </si>
  <si>
    <t>24,</t>
  </si>
  <si>
    <t>25,</t>
  </si>
  <si>
    <t>26,</t>
  </si>
  <si>
    <t>Grade Served</t>
  </si>
  <si>
    <t>Total special education enrollment in grade:</t>
  </si>
  <si>
    <t>Comments</t>
  </si>
  <si>
    <t>27,</t>
  </si>
  <si>
    <t>K</t>
  </si>
  <si>
    <t>28,</t>
  </si>
  <si>
    <t>29,</t>
  </si>
  <si>
    <t>30,</t>
  </si>
  <si>
    <t>31,</t>
  </si>
  <si>
    <t>Progress Level</t>
  </si>
  <si>
    <t>Criteria for Determining Progress Level</t>
  </si>
  <si>
    <t>Significant Improvement</t>
  </si>
  <si>
    <t>Some Improvement</t>
  </si>
  <si>
    <t>Stayed the Same</t>
  </si>
  <si>
    <t>Some Decline</t>
  </si>
  <si>
    <t>Significant Decline</t>
  </si>
  <si>
    <t>List the number of students at each progress level by content area.</t>
  </si>
  <si>
    <t>Comments:</t>
  </si>
  <si>
    <t xml:space="preserve">Describe the process (including survey instrument) used to determine stakeholder satisfaction including how you arrived at the degree of satisfaction rating: </t>
  </si>
  <si>
    <t>Summary Analysis of Stakeholder Data</t>
  </si>
  <si>
    <t>Stakeholders</t>
  </si>
  <si>
    <t>Degree of Satisfaction</t>
  </si>
  <si>
    <t>Teachers</t>
  </si>
  <si>
    <t>High</t>
  </si>
  <si>
    <t>Parent/Guardians</t>
  </si>
  <si>
    <t>Medium</t>
  </si>
  <si>
    <t>Pupils</t>
  </si>
  <si>
    <t>Low</t>
  </si>
  <si>
    <t>Parent/Community Advocates</t>
  </si>
  <si>
    <r>
      <rPr>
        <b/>
        <sz val="9"/>
        <rFont val="Arial"/>
        <family val="2"/>
      </rPr>
      <t xml:space="preserve">INSTRUCTIONS:  
</t>
    </r>
    <r>
      <rPr>
        <sz val="9"/>
        <rFont val="Arial"/>
        <family val="2"/>
      </rPr>
      <t xml:space="preserve">This budget spreadsheet and budget narrative justification form must align.  The budget narrative justification form must provide detailed explanations for each budget expense category.  For assistance, see the application instructions "Budget Narrative Justification Form and the Budget Line Item Descriptions/Categories" information. For more information see pages 8-11 and Appendix B in the application instructions.
</t>
    </r>
    <r>
      <rPr>
        <b/>
        <sz val="9"/>
        <rFont val="Arial"/>
        <family val="2"/>
      </rPr>
      <t>Budget Spreadsheet:</t>
    </r>
    <r>
      <rPr>
        <sz val="9"/>
        <rFont val="Arial"/>
        <family val="2"/>
      </rPr>
      <t xml:space="preserve"> 
Fill in yellow cells.  All expenditures should be coded to UFARS Finance Code 740/799/335 and Program Code 422.  The EDRS Funding Source is C for regular year,  N for extended year and R if using LCTS funds.  The EDRS Disability Code is 422. If more rows are needed in a budget section, please contact Margaret Biggerstaff at MDE for assistance. 
</t>
    </r>
    <r>
      <rPr>
        <b/>
        <sz val="9"/>
        <rFont val="Arial"/>
        <family val="2"/>
      </rPr>
      <t>Narrative Budget Justification:</t>
    </r>
    <r>
      <rPr>
        <sz val="9"/>
        <rFont val="Arial"/>
        <family val="2"/>
      </rPr>
      <t xml:space="preserve">   
Please describe the student population you intend to serve and utilizing the categories below, the resources and expenditures you will need to implement your Alternative Delivery of Specialized Instructional Services (ADSIS). Please make sure this aligns precisely with your Budget Spreadsheet. Please add space as needed. The maximum amount of special education regular aid and special education excess cost aid attributable to ADSIS may not exceed $500,000  per district.</t>
    </r>
  </si>
  <si>
    <t>Projected number of students to be served in ADSIS</t>
  </si>
  <si>
    <t>District Number</t>
  </si>
  <si>
    <t>District Type</t>
  </si>
  <si>
    <t>At the end of the school year, districts will submit a complete Service Hour Spreadsheet listing all students across all schools that have received ADSIS services.</t>
  </si>
  <si>
    <t>KEY:
SIGI=Significant Improvement
SOMI=Some Improvement
SAME= Stayed the Same
SOMD=Some Decline
SIGD=Significant Decline</t>
  </si>
  <si>
    <t>FY14
Grade 
Level</t>
  </si>
  <si>
    <t>of Total Number Receiving ADSIS Services</t>
  </si>
  <si>
    <t>Number of pupils exited for other reasons (such as mobility).</t>
  </si>
  <si>
    <t>Special Education:</t>
  </si>
  <si>
    <t>of Number Referred from ADSIS Services</t>
  </si>
  <si>
    <t xml:space="preserve">Federal Title I:                                                                                                                                                 </t>
  </si>
  <si>
    <t>Referral Trends for All Students in All Grades Served by ADSIS:</t>
  </si>
  <si>
    <t>Program</t>
  </si>
  <si>
    <t>Number of Referrals (complete first column if ADSIS implemented more than 3 years):</t>
  </si>
  <si>
    <t>Year Prior to ADSIS</t>
  </si>
  <si>
    <t>Special Education</t>
  </si>
  <si>
    <t>Federal Title I</t>
  </si>
  <si>
    <t>Submit the attached ADSIS Service Hour Spreadsheet to provide information on cost implications (consult with MARSS coordinator).</t>
  </si>
  <si>
    <t xml:space="preserve">For students who made significant academic growth (as determined in question 2), identify and describe the specific intervention or aspect of the intervention that impacted the accelerated growth.  </t>
  </si>
  <si>
    <t>Based on data and experience, please provide recommendations, suggestions, or describe effective practices that might be helpful to other district/charter schools providing alternative specialized services.</t>
  </si>
  <si>
    <t>Salaries</t>
  </si>
  <si>
    <t>Select Yes or No</t>
  </si>
  <si>
    <t>Total School Enrollment:</t>
  </si>
  <si>
    <t>Select as many as applicable from the drop-down menu.</t>
  </si>
  <si>
    <t>Select a criteria type from the drop-down menu.</t>
  </si>
  <si>
    <t>Select from 
drop-down menu.</t>
  </si>
  <si>
    <t>Progress Monitoring Tool</t>
  </si>
  <si>
    <t>Description of Data System or 
Data Gathering Process To Be Used</t>
  </si>
  <si>
    <t>Check box</t>
  </si>
  <si>
    <t>Select Month</t>
  </si>
  <si>
    <t>School Number:</t>
  </si>
  <si>
    <t>District Information:</t>
  </si>
  <si>
    <t>The referrals for special education evaluations will</t>
  </si>
  <si>
    <t>from</t>
  </si>
  <si>
    <t>to</t>
  </si>
  <si>
    <t>Goal String</t>
  </si>
  <si>
    <t>decrease</t>
  </si>
  <si>
    <t>stay the same</t>
  </si>
  <si>
    <t>Goal</t>
  </si>
  <si>
    <t>as measured by</t>
  </si>
  <si>
    <t xml:space="preserve">Was this goal achieved?  Why or why not?  </t>
  </si>
  <si>
    <t>Reading:</t>
  </si>
  <si>
    <t>Mathematics:</t>
  </si>
  <si>
    <t>Behavior:</t>
  </si>
  <si>
    <t>Supporting Data for Degree of Satisfaction</t>
  </si>
  <si>
    <t>Select Day</t>
  </si>
  <si>
    <t>Zip code:</t>
  </si>
  <si>
    <t>Direct Service Intervention Focus:</t>
  </si>
  <si>
    <t>Number of pupils referred for (specify to the right):    </t>
  </si>
  <si>
    <r>
      <t xml:space="preserve">2. </t>
    </r>
    <r>
      <rPr>
        <b/>
        <sz val="7.5"/>
        <color indexed="10"/>
        <rFont val="Arial"/>
        <family val="2"/>
      </rPr>
      <t xml:space="preserve">SCHOOL </t>
    </r>
    <r>
      <rPr>
        <b/>
        <sz val="7.5"/>
        <color indexed="8"/>
        <rFont val="Arial"/>
        <family val="2"/>
      </rPr>
      <t xml:space="preserve">Achievement and Disciplinary Data (K-12 students):
</t>
    </r>
    <r>
      <rPr>
        <sz val="7.5"/>
        <color indexed="8"/>
        <rFont val="Arial"/>
        <family val="2"/>
      </rPr>
      <t>MDE Data File: MCA-School Student Results; Discipline - use local data</t>
    </r>
  </si>
  <si>
    <r>
      <t>20.</t>
    </r>
    <r>
      <rPr>
        <b/>
        <sz val="7.5"/>
        <color indexed="10"/>
        <rFont val="Arial"/>
        <family val="2"/>
      </rPr>
      <t xml:space="preserve"> SCHOOL</t>
    </r>
    <r>
      <rPr>
        <b/>
        <sz val="7.5"/>
        <color indexed="8"/>
        <rFont val="Arial"/>
        <family val="2"/>
      </rPr>
      <t xml:space="preserve"> Achievement and Discipline Data (K-12 students):
</t>
    </r>
    <r>
      <rPr>
        <sz val="7.5"/>
        <color indexed="8"/>
        <rFont val="Arial"/>
        <family val="2"/>
      </rPr>
      <t>MDE Data File: MCA-School Student Results; Discipline - use local data</t>
    </r>
  </si>
  <si>
    <r>
      <t>19.</t>
    </r>
    <r>
      <rPr>
        <b/>
        <sz val="7.5"/>
        <color indexed="10"/>
        <rFont val="Arial"/>
        <family val="2"/>
      </rPr>
      <t xml:space="preserve"> SCHOOL</t>
    </r>
    <r>
      <rPr>
        <b/>
        <sz val="7.5"/>
        <color indexed="8"/>
        <rFont val="Arial"/>
        <family val="2"/>
      </rPr>
      <t xml:space="preserve"> Achievement and Discipline Data (K-12 students):
</t>
    </r>
    <r>
      <rPr>
        <sz val="7.5"/>
        <color indexed="8"/>
        <rFont val="Arial"/>
        <family val="2"/>
      </rPr>
      <t>MDE Data File: MCA-School Student Results; Discipline - use local data</t>
    </r>
  </si>
  <si>
    <r>
      <t>18.</t>
    </r>
    <r>
      <rPr>
        <b/>
        <sz val="7.5"/>
        <color indexed="10"/>
        <rFont val="Arial"/>
        <family val="2"/>
      </rPr>
      <t xml:space="preserve"> SCHOOL</t>
    </r>
    <r>
      <rPr>
        <b/>
        <sz val="7.5"/>
        <color indexed="8"/>
        <rFont val="Arial"/>
        <family val="2"/>
      </rPr>
      <t xml:space="preserve"> Achievement and Discipline Data (K-12 students):
</t>
    </r>
    <r>
      <rPr>
        <sz val="7.5"/>
        <color indexed="8"/>
        <rFont val="Arial"/>
        <family val="2"/>
      </rPr>
      <t>MDE Data File: MCA-School Student Results; Discipline - use local data</t>
    </r>
  </si>
  <si>
    <r>
      <rPr>
        <b/>
        <sz val="8"/>
        <color indexed="8"/>
        <rFont val="Arial"/>
        <family val="2"/>
      </rPr>
      <t>Section Explanation:</t>
    </r>
    <r>
      <rPr>
        <sz val="8"/>
        <color indexed="8"/>
        <rFont val="Arial"/>
        <family val="2"/>
      </rPr>
      <t xml:space="preserve"> For the ADSIS direct target population(s) identified above, develop SMART (specific, measurable, attainable, results-focused, and time-bound) goals to be achieved through ADSIS services. </t>
    </r>
  </si>
  <si>
    <t>Enter the anticipated number of referrals in 2013-2014 due to the effect of ADSIS services.</t>
  </si>
  <si>
    <r>
      <rPr>
        <b/>
        <sz val="8"/>
        <color indexed="8"/>
        <rFont val="Arial"/>
        <family val="2"/>
      </rPr>
      <t>Section Explanation:</t>
    </r>
    <r>
      <rPr>
        <sz val="8"/>
        <color indexed="8"/>
        <rFont val="Arial"/>
        <family val="2"/>
      </rPr>
      <t xml:space="preserve"> Based on the needs of the target population, describe the evidence-based instructional strategy or practices to be implemented with students who will receive direct service through ADSIS.</t>
    </r>
  </si>
  <si>
    <r>
      <t xml:space="preserve">What skill deficits will be addressed by ADSIS services?
</t>
    </r>
    <r>
      <rPr>
        <sz val="7.5"/>
        <color indexed="8"/>
        <rFont val="Arial"/>
        <family val="2"/>
      </rPr>
      <t>(Select all that apply)</t>
    </r>
  </si>
  <si>
    <t xml:space="preserve">How will ADSIS services provide students with learning opportunities that are different from those available in core instruction?                   </t>
  </si>
  <si>
    <t xml:space="preserve">     Step 6:    Describe the Process and Criteria to Determine Exit from ADSIS Services</t>
  </si>
  <si>
    <t>Section Explanation: Provide a detailed description of the ADSIS exit process and criteria as it applies to the students served.</t>
  </si>
  <si>
    <t>Criteria for Successful Exit from  ADSIS</t>
  </si>
  <si>
    <t xml:space="preserve">Criteria for Successful Exit from  ADSIS </t>
  </si>
  <si>
    <t>Describe the role of the following groups in planning, implementing and evaluating the ADSIS services.</t>
  </si>
  <si>
    <t>In what ways will the following stakeholders be involved in the proposed ADSIS services?</t>
  </si>
  <si>
    <r>
      <t xml:space="preserve">Parent/Guardians of Pupils receiving ADSIS Services
</t>
    </r>
    <r>
      <rPr>
        <sz val="7.5"/>
        <color indexed="8"/>
        <rFont val="Arial"/>
        <family val="2"/>
      </rPr>
      <t xml:space="preserve"> (Select all that apply)</t>
    </r>
  </si>
  <si>
    <t xml:space="preserve">Explain how the proposed ADSIS services fit into the continuum of educational services (such as Federal Title I, a multi-tiered system of support) for the district/charter school/local school building. </t>
  </si>
  <si>
    <t xml:space="preserve">Describe how ADSIS services will be coordinated with other programs that are part of Individuals with Disabilities Education Act (IDEA) or Elementary and Secondary Education Act (ESEA) or other improvement initiatives (see examples listed in the application instructions). Select as many initiatives as applicable for you district and list the goals connection between the ADSIS services and the identified initiatives. </t>
  </si>
  <si>
    <t xml:space="preserve">     Step 8:    Describe Plan for Evaluating ADSIS Services</t>
  </si>
  <si>
    <r>
      <rPr>
        <b/>
        <sz val="7.5"/>
        <color indexed="8"/>
        <rFont val="Arial"/>
        <family val="2"/>
      </rPr>
      <t>Section Explanation:</t>
    </r>
    <r>
      <rPr>
        <sz val="7.5"/>
        <color indexed="8"/>
        <rFont val="Arial"/>
        <family val="2"/>
      </rPr>
      <t xml:space="preserve"> Summarize the procedures that will be used to evaluate the effectiveness of proposed ADSIS services. The information gathered on the effectiveness of ADSIS implementation will be submitted to MDE annually using an evaluation report template and service hour spreadsheet.  This section of the proposal is included to ensure the local organization has an on-going plan for gathering, verifying and using data.</t>
    </r>
  </si>
  <si>
    <r>
      <t xml:space="preserve">Step 2: Step 2: Impact of ADSIS services on academic and behavioral progress.
</t>
    </r>
    <r>
      <rPr>
        <sz val="7.5"/>
        <rFont val="Arial"/>
        <family val="2"/>
      </rPr>
      <t>How will you measure individual student progress, based on the criteria defined in Step 5 of this application?
Include in your response how you will document the outcomes for the academic and behavioral goals listed in this application.</t>
    </r>
  </si>
  <si>
    <r>
      <t xml:space="preserve">Step 3: Level of stakeholder satisfaction
</t>
    </r>
    <r>
      <rPr>
        <sz val="7.5"/>
        <color indexed="8"/>
        <rFont val="Arial"/>
        <family val="2"/>
      </rPr>
      <t>How will you determine the level of satisfaction teachers, parent/guardians, pupils and parent /community advocates have with ADSIS services?
Include in your response a description of any locally developed tools and/or surveys to be used to gather information about program satisfaction from different stakeholders.</t>
    </r>
    <r>
      <rPr>
        <b/>
        <sz val="7.5"/>
        <color indexed="8"/>
        <rFont val="Arial"/>
        <family val="2"/>
      </rPr>
      <t xml:space="preserve">
</t>
    </r>
  </si>
  <si>
    <r>
      <t xml:space="preserve">Step 5: Cost implications
</t>
    </r>
    <r>
      <rPr>
        <sz val="7.5"/>
        <color indexed="8"/>
        <rFont val="Arial"/>
        <family val="2"/>
      </rPr>
      <t xml:space="preserve">How will you track the cost implications of the ADSIS services?
Include in your response 1) How you will track the information in the section of the ADSIS Service Hour Spreadsheet that requires number of hours students receive services; and 2) How you will track the number of staff hours required to complete a comprehensive special education evaluation in your district.
</t>
    </r>
  </si>
  <si>
    <r>
      <t xml:space="preserve">Step 6. Effective practices for pupils
</t>
    </r>
    <r>
      <rPr>
        <sz val="7.5"/>
        <color indexed="8"/>
        <rFont val="Arial"/>
        <family val="2"/>
      </rPr>
      <t>How will you determine what are effective practices for pupils?</t>
    </r>
    <r>
      <rPr>
        <b/>
        <sz val="7.5"/>
        <color indexed="8"/>
        <rFont val="Arial"/>
        <family val="2"/>
      </rPr>
      <t xml:space="preserve">
</t>
    </r>
    <r>
      <rPr>
        <sz val="7.5"/>
        <color indexed="8"/>
        <rFont val="Arial"/>
        <family val="2"/>
      </rPr>
      <t xml:space="preserve">Include in the response how you will use data to 1) Identify interventions that resulted in significant academic growth and significant positive changes in behavior; and 2) Disseminate information about ADSIS services, instructional strategies, interventions and positive outcomes with other education entities.
</t>
    </r>
  </si>
  <si>
    <r>
      <t xml:space="preserve">Step 7: ADSIS coordination with other programs
</t>
    </r>
    <r>
      <rPr>
        <sz val="7.5"/>
        <color indexed="8"/>
        <rFont val="Arial"/>
        <family val="2"/>
      </rPr>
      <t>How will ADSIS coordinate with other district/charter school/local school programs, improvement plans, or initiatives?</t>
    </r>
  </si>
  <si>
    <r>
      <rPr>
        <b/>
        <sz val="8"/>
        <color indexed="8"/>
        <rFont val="Arial"/>
        <family val="2"/>
      </rPr>
      <t>Section Explanation:</t>
    </r>
    <r>
      <rPr>
        <sz val="8"/>
        <color indexed="8"/>
        <rFont val="Arial"/>
        <family val="2"/>
      </rPr>
      <t xml:space="preserve"> This section is focused on how the proposed services will involve parents, teachers, advocates, and community members with ADSIS and how ADSIS will coordinate with other programs and fit within a continuum of educational services. </t>
    </r>
  </si>
  <si>
    <r>
      <t>17.</t>
    </r>
    <r>
      <rPr>
        <b/>
        <sz val="7.5"/>
        <color indexed="10"/>
        <rFont val="Arial"/>
        <family val="2"/>
      </rPr>
      <t xml:space="preserve"> SCHOOL</t>
    </r>
    <r>
      <rPr>
        <b/>
        <sz val="7.5"/>
        <color indexed="8"/>
        <rFont val="Arial"/>
        <family val="2"/>
      </rPr>
      <t xml:space="preserve"> Achievement and Discipline Data (K-12 students):
</t>
    </r>
    <r>
      <rPr>
        <sz val="7.5"/>
        <color indexed="8"/>
        <rFont val="Arial"/>
        <family val="2"/>
      </rPr>
      <t>MDE Data File: MCA-School Student Results; Discipline - use local data</t>
    </r>
  </si>
  <si>
    <r>
      <t>16.</t>
    </r>
    <r>
      <rPr>
        <b/>
        <sz val="7.5"/>
        <color indexed="10"/>
        <rFont val="Arial"/>
        <family val="2"/>
      </rPr>
      <t xml:space="preserve"> SCHOOL</t>
    </r>
    <r>
      <rPr>
        <b/>
        <sz val="7.5"/>
        <color indexed="8"/>
        <rFont val="Arial"/>
        <family val="2"/>
      </rPr>
      <t xml:space="preserve"> Achievement and Discipline Data (K-12 students):
</t>
    </r>
    <r>
      <rPr>
        <sz val="7.5"/>
        <color indexed="8"/>
        <rFont val="Arial"/>
        <family val="2"/>
      </rPr>
      <t>MDE Data File: MCA-School Student Results; Discipline - use local data</t>
    </r>
  </si>
  <si>
    <r>
      <t>15.</t>
    </r>
    <r>
      <rPr>
        <b/>
        <sz val="7.5"/>
        <color indexed="10"/>
        <rFont val="Arial"/>
        <family val="2"/>
      </rPr>
      <t xml:space="preserve"> SCHOOL</t>
    </r>
    <r>
      <rPr>
        <b/>
        <sz val="7.5"/>
        <color indexed="8"/>
        <rFont val="Arial"/>
        <family val="2"/>
      </rPr>
      <t xml:space="preserve"> Achievement and Discipline Data (K-12 students):
</t>
    </r>
    <r>
      <rPr>
        <sz val="7.5"/>
        <color indexed="8"/>
        <rFont val="Arial"/>
        <family val="2"/>
      </rPr>
      <t>MDE Data File: MCA-School Student Results; Discipline - use local data</t>
    </r>
  </si>
  <si>
    <r>
      <t>14.</t>
    </r>
    <r>
      <rPr>
        <b/>
        <sz val="7.5"/>
        <color indexed="10"/>
        <rFont val="Arial"/>
        <family val="2"/>
      </rPr>
      <t xml:space="preserve"> SCHOOL</t>
    </r>
    <r>
      <rPr>
        <b/>
        <sz val="7.5"/>
        <color indexed="8"/>
        <rFont val="Arial"/>
        <family val="2"/>
      </rPr>
      <t xml:space="preserve"> Achievement and Discipline Data (K-12 students):
</t>
    </r>
    <r>
      <rPr>
        <sz val="7.5"/>
        <color indexed="8"/>
        <rFont val="Arial"/>
        <family val="2"/>
      </rPr>
      <t>MDE Data File: MCA-School Student Results; Discipline - use local data</t>
    </r>
  </si>
  <si>
    <r>
      <t>13.</t>
    </r>
    <r>
      <rPr>
        <b/>
        <sz val="7.5"/>
        <color indexed="10"/>
        <rFont val="Arial"/>
        <family val="2"/>
      </rPr>
      <t xml:space="preserve"> SCHOOL</t>
    </r>
    <r>
      <rPr>
        <b/>
        <sz val="7.5"/>
        <color indexed="8"/>
        <rFont val="Arial"/>
        <family val="2"/>
      </rPr>
      <t xml:space="preserve"> Achievement and Discipline Data (K-12 students):
</t>
    </r>
    <r>
      <rPr>
        <sz val="7.5"/>
        <color indexed="8"/>
        <rFont val="Arial"/>
        <family val="2"/>
      </rPr>
      <t>MDE Data File: MCA-School Student Results; Discipline - use local data</t>
    </r>
  </si>
  <si>
    <r>
      <t>12.</t>
    </r>
    <r>
      <rPr>
        <b/>
        <sz val="7.5"/>
        <color indexed="10"/>
        <rFont val="Arial"/>
        <family val="2"/>
      </rPr>
      <t xml:space="preserve"> SCHOOL</t>
    </r>
    <r>
      <rPr>
        <b/>
        <sz val="7.5"/>
        <color indexed="8"/>
        <rFont val="Arial"/>
        <family val="2"/>
      </rPr>
      <t xml:space="preserve"> Achievement and Discipline Data (K-12 students):
</t>
    </r>
    <r>
      <rPr>
        <sz val="7.5"/>
        <color indexed="8"/>
        <rFont val="Arial"/>
        <family val="2"/>
      </rPr>
      <t>MDE Data File: MCA-School Student Results; Discipline - use local data</t>
    </r>
  </si>
  <si>
    <r>
      <t>11.</t>
    </r>
    <r>
      <rPr>
        <b/>
        <sz val="7.5"/>
        <color indexed="10"/>
        <rFont val="Arial"/>
        <family val="2"/>
      </rPr>
      <t xml:space="preserve"> SCHOOL</t>
    </r>
    <r>
      <rPr>
        <b/>
        <sz val="7.5"/>
        <color indexed="8"/>
        <rFont val="Arial"/>
        <family val="2"/>
      </rPr>
      <t xml:space="preserve"> Achievement and Discipline Data (K-12 students):
</t>
    </r>
    <r>
      <rPr>
        <sz val="7.5"/>
        <color indexed="8"/>
        <rFont val="Arial"/>
        <family val="2"/>
      </rPr>
      <t>MDE Data File: MCA-School Student Results; Discipline - use local data</t>
    </r>
  </si>
  <si>
    <r>
      <t>10.</t>
    </r>
    <r>
      <rPr>
        <b/>
        <sz val="7.5"/>
        <color indexed="10"/>
        <rFont val="Arial"/>
        <family val="2"/>
      </rPr>
      <t xml:space="preserve"> SCHOOL</t>
    </r>
    <r>
      <rPr>
        <b/>
        <sz val="7.5"/>
        <color indexed="8"/>
        <rFont val="Arial"/>
        <family val="2"/>
      </rPr>
      <t xml:space="preserve"> Achievement and Discipline Data (K-12 students):
</t>
    </r>
    <r>
      <rPr>
        <sz val="7.5"/>
        <color indexed="8"/>
        <rFont val="Arial"/>
        <family val="2"/>
      </rPr>
      <t>MDE Data File: MCA-School Student Results; Discipline - use local data</t>
    </r>
  </si>
  <si>
    <r>
      <t>9.</t>
    </r>
    <r>
      <rPr>
        <b/>
        <sz val="7.5"/>
        <color indexed="10"/>
        <rFont val="Arial"/>
        <family val="2"/>
      </rPr>
      <t xml:space="preserve"> SCHOOL</t>
    </r>
    <r>
      <rPr>
        <b/>
        <sz val="7.5"/>
        <color indexed="8"/>
        <rFont val="Arial"/>
        <family val="2"/>
      </rPr>
      <t xml:space="preserve"> Achievement and Discipline Data (K-12 students):
</t>
    </r>
    <r>
      <rPr>
        <sz val="7.5"/>
        <color indexed="8"/>
        <rFont val="Arial"/>
        <family val="2"/>
      </rPr>
      <t>MDE Data File: MCA-School Student Results; Discipline - use local data</t>
    </r>
  </si>
  <si>
    <r>
      <t>8.</t>
    </r>
    <r>
      <rPr>
        <b/>
        <sz val="7.5"/>
        <color indexed="10"/>
        <rFont val="Arial"/>
        <family val="2"/>
      </rPr>
      <t xml:space="preserve"> SCHOOL</t>
    </r>
    <r>
      <rPr>
        <b/>
        <sz val="7.5"/>
        <color indexed="8"/>
        <rFont val="Arial"/>
        <family val="2"/>
      </rPr>
      <t xml:space="preserve"> Achievement and Discipline Data (K-12 students):
</t>
    </r>
    <r>
      <rPr>
        <sz val="7.5"/>
        <color indexed="8"/>
        <rFont val="Arial"/>
        <family val="2"/>
      </rPr>
      <t>MDE Data File: MCA-School Student Results; Discipline - use local data</t>
    </r>
  </si>
  <si>
    <r>
      <t>7.</t>
    </r>
    <r>
      <rPr>
        <b/>
        <sz val="7.5"/>
        <color indexed="10"/>
        <rFont val="Arial"/>
        <family val="2"/>
      </rPr>
      <t xml:space="preserve"> SCHOOL</t>
    </r>
    <r>
      <rPr>
        <b/>
        <sz val="7.5"/>
        <color indexed="8"/>
        <rFont val="Arial"/>
        <family val="2"/>
      </rPr>
      <t xml:space="preserve"> Achievement and Discipline Data (K-12 students):
</t>
    </r>
    <r>
      <rPr>
        <sz val="7.5"/>
        <color indexed="8"/>
        <rFont val="Arial"/>
        <family val="2"/>
      </rPr>
      <t>MDE Data File: MCA-School Student Results; Discipline - use local data</t>
    </r>
  </si>
  <si>
    <r>
      <t>6.</t>
    </r>
    <r>
      <rPr>
        <b/>
        <sz val="7.5"/>
        <color indexed="10"/>
        <rFont val="Arial"/>
        <family val="2"/>
      </rPr>
      <t xml:space="preserve"> SCHOOL</t>
    </r>
    <r>
      <rPr>
        <b/>
        <sz val="7.5"/>
        <color indexed="8"/>
        <rFont val="Arial"/>
        <family val="2"/>
      </rPr>
      <t xml:space="preserve"> Achievement and Discipline Data (K-12 students):
</t>
    </r>
    <r>
      <rPr>
        <sz val="7.5"/>
        <color indexed="8"/>
        <rFont val="Arial"/>
        <family val="2"/>
      </rPr>
      <t>MDE Data File: MCA-School Student Results; Discipline - use local data</t>
    </r>
  </si>
  <si>
    <r>
      <t>5.</t>
    </r>
    <r>
      <rPr>
        <b/>
        <sz val="7.5"/>
        <color indexed="10"/>
        <rFont val="Arial"/>
        <family val="2"/>
      </rPr>
      <t xml:space="preserve"> SCHOOL</t>
    </r>
    <r>
      <rPr>
        <b/>
        <sz val="7.5"/>
        <color indexed="8"/>
        <rFont val="Arial"/>
        <family val="2"/>
      </rPr>
      <t xml:space="preserve"> Achievement and Discipline Data (K-12 students):
</t>
    </r>
    <r>
      <rPr>
        <sz val="7.5"/>
        <color indexed="8"/>
        <rFont val="Arial"/>
        <family val="2"/>
      </rPr>
      <t>MDE Data File: MCA-School Student Results; Discipline - use local data</t>
    </r>
  </si>
  <si>
    <r>
      <t>4.</t>
    </r>
    <r>
      <rPr>
        <b/>
        <sz val="7.5"/>
        <color indexed="10"/>
        <rFont val="Arial"/>
        <family val="2"/>
      </rPr>
      <t xml:space="preserve"> SCHOOL</t>
    </r>
    <r>
      <rPr>
        <b/>
        <sz val="7.5"/>
        <color indexed="8"/>
        <rFont val="Arial"/>
        <family val="2"/>
      </rPr>
      <t xml:space="preserve"> Achievement and Discipline Data (K-12 students):
</t>
    </r>
    <r>
      <rPr>
        <sz val="7.5"/>
        <color indexed="8"/>
        <rFont val="Arial"/>
        <family val="2"/>
      </rPr>
      <t>MDE Data File: MCA-School Student Results; Discipline - use local data</t>
    </r>
  </si>
  <si>
    <r>
      <t>3.</t>
    </r>
    <r>
      <rPr>
        <b/>
        <sz val="7.5"/>
        <color indexed="10"/>
        <rFont val="Arial"/>
        <family val="2"/>
      </rPr>
      <t xml:space="preserve"> SCHOOL</t>
    </r>
    <r>
      <rPr>
        <b/>
        <sz val="7.5"/>
        <color indexed="8"/>
        <rFont val="Arial"/>
        <family val="2"/>
      </rPr>
      <t xml:space="preserve"> Achievement and Discipline Data (K-12 students):
</t>
    </r>
    <r>
      <rPr>
        <sz val="7.5"/>
        <color indexed="8"/>
        <rFont val="Arial"/>
        <family val="2"/>
      </rPr>
      <t>MDE Data File: MCA-School Student Results; Discipline - use local data</t>
    </r>
  </si>
  <si>
    <r>
      <rPr>
        <b/>
        <sz val="7.5"/>
        <color indexed="10"/>
        <rFont val="Arial"/>
        <family val="2"/>
      </rPr>
      <t>MATHEMATICS GOAL:</t>
    </r>
    <r>
      <rPr>
        <b/>
        <sz val="7.5"/>
        <rFont val="Arial"/>
        <family val="2"/>
      </rPr>
      <t xml:space="preserve"> Based on the information you provided in the "ADSIS Target Population" section above, the schools have been auto-filled with the appropriate goal below.  If the listings below are incorrect or missing, revise the section above and the information below will repopulate. If you have more than one goal per school or a goal that spans more than one school/the district, add it to the bottom of the auto-populated list.</t>
    </r>
  </si>
  <si>
    <t>If you checked any "Other" boxes in the tables, above provide an explanation below</t>
  </si>
  <si>
    <t>End of Application</t>
  </si>
  <si>
    <t xml:space="preserve">Step 7:     Describe the Role of Teachers, Parents/Guardians and Community/Parent Advocates and ADSIS Coordination with Other District/School Programs </t>
  </si>
  <si>
    <t>Total enrollment 
in grade:</t>
  </si>
  <si>
    <t>Select a degree of satisfaction from the drop-down menu.</t>
  </si>
  <si>
    <t>Initiatives Listed in the Application</t>
  </si>
  <si>
    <t>ALTERNATIVE DELIVERY OF SPECIALIZED INSTRUCTIONAL SERVICES 
APPLICATION
SY2013-2014 &amp; SY2014-2015</t>
  </si>
  <si>
    <t>ALTERNATIVE DELIVERY OF SPECIALIZED INSTRUCTIONAL SERVICES  
EVALUATION REPORT
SY2013-2014</t>
  </si>
  <si>
    <t>Goal(s)</t>
  </si>
  <si>
    <t>Referral Goal(s) from ADSIS Application</t>
  </si>
  <si>
    <t>Academic and Behavior Goals from ADSIS Application</t>
  </si>
  <si>
    <t>ADSIS Direct Services</t>
  </si>
  <si>
    <t>for</t>
  </si>
  <si>
    <t>FTEs</t>
  </si>
  <si>
    <t>Payroll: Non-Licensed Classroom Personnel</t>
  </si>
  <si>
    <t>Payroll: Licensed Instructional Support Personnel</t>
  </si>
  <si>
    <t>Payroll: Non-Licensed Instructional Support Personnel</t>
  </si>
  <si>
    <t>Contract Licensed Teachers</t>
  </si>
  <si>
    <t>Contract Non-Licensed Classroom Personnel</t>
  </si>
  <si>
    <r>
      <rPr>
        <b/>
        <sz val="8"/>
        <color indexed="10"/>
        <rFont val="Arial"/>
        <family val="2"/>
      </rPr>
      <t xml:space="preserve">Important Note: </t>
    </r>
    <r>
      <rPr>
        <sz val="8"/>
        <color indexed="10"/>
        <rFont val="Arial"/>
        <family val="2"/>
      </rPr>
      <t>MDE Data files are located on the MDE Data Center Data Reports and Analytics website (http://education.state.mn.us/MDEAnalytics/Data.jsp), unless otherwise noted.</t>
    </r>
    <r>
      <rPr>
        <b/>
        <sz val="8"/>
        <color indexed="8"/>
        <rFont val="Arial"/>
        <family val="2"/>
      </rPr>
      <t xml:space="preserve">
Section Explanation:</t>
    </r>
    <r>
      <rPr>
        <sz val="8"/>
        <color indexed="8"/>
        <rFont val="Arial"/>
        <family val="2"/>
      </rPr>
      <t xml:space="preserve"> In this section we expect you to conduct a needs assessment (gather, document, review and synthesize data) and then explain, using the data, why prevention services are needed to reduce inappropriate referrals to special education and increase student achievement. This information helps the reviewers develop a context for the need for ADSIS services and provides a “snapshot” description of the district demographics including percent of students served in special education in your district/charter school.</t>
    </r>
  </si>
  <si>
    <t>Given the data reported and discussed above, please provide a summary that describes the district’s need for ADSIS services.</t>
  </si>
  <si>
    <t>For the schools where the percentage of students receiving ADSIS services will be more than 20 percent of the school population, please provide a rationale below for the large percentage.</t>
  </si>
  <si>
    <t>Contract Licensed Instructional Support Personnel</t>
  </si>
  <si>
    <t>Contract Non-Licensed Instructional Support Personnel</t>
  </si>
  <si>
    <t>Individualized Instructional Capital Expenditures</t>
  </si>
  <si>
    <t>in capital expenditures</t>
  </si>
  <si>
    <t>Individualized Instructional Supplies and Equipment</t>
  </si>
  <si>
    <t>in supplies and equipment</t>
  </si>
  <si>
    <t>DISTRICT/CHARTER SCHOOL NAME:</t>
  </si>
  <si>
    <t>DISTRICT/CHARTER SCHOOL NUMBER:</t>
  </si>
  <si>
    <t>DISTRICT/CHARTER SCHOOL TYPE:</t>
  </si>
  <si>
    <t>PROJECT NAME:</t>
  </si>
  <si>
    <t>FISCAL AGENT NAME:</t>
  </si>
  <si>
    <t>FISCAL AGENT Phone Number:</t>
  </si>
  <si>
    <t>ADSIS Staff on Payroll</t>
  </si>
  <si>
    <t>Licensed Classroom Teacher</t>
  </si>
  <si>
    <t>EDRS Service Codes: Salaries&amp;Purchase</t>
  </si>
  <si>
    <t>A &amp; U</t>
  </si>
  <si>
    <t>UFARS Object Codes</t>
  </si>
  <si>
    <t>Purchase of Service</t>
  </si>
  <si>
    <t>Name</t>
  </si>
  <si>
    <t>FTE</t>
  </si>
  <si>
    <t>Salary</t>
  </si>
  <si>
    <t>Total Exp.</t>
  </si>
  <si>
    <t>Non-Licensed Classroom Personnel</t>
  </si>
  <si>
    <t>161/162</t>
  </si>
  <si>
    <t>Licensed Instructional Support Personnel</t>
  </si>
  <si>
    <t>Non-Licensed Instructional Support Personnel</t>
  </si>
  <si>
    <t>144/159/175</t>
  </si>
  <si>
    <t>EDRS Service Codes: Contract&amp;Purchase</t>
  </si>
  <si>
    <t>B &amp; p</t>
  </si>
  <si>
    <t>Contract / Purchase</t>
  </si>
  <si>
    <t>394/399</t>
  </si>
  <si>
    <t>Contract Expenditure</t>
  </si>
  <si>
    <t>EDRS Service Code</t>
  </si>
  <si>
    <t>P</t>
  </si>
  <si>
    <t>530/545/555/580</t>
  </si>
  <si>
    <t>Description</t>
  </si>
  <si>
    <t>Number of Units</t>
  </si>
  <si>
    <t>Unit Cost</t>
  </si>
  <si>
    <t>EDRS Service Codes</t>
  </si>
  <si>
    <t>H &amp; u</t>
  </si>
  <si>
    <t>433/820</t>
  </si>
  <si>
    <t>Expenditures</t>
  </si>
  <si>
    <t>n/a</t>
  </si>
  <si>
    <t>Total Request</t>
  </si>
  <si>
    <t>THIS IS AN APPLICATION FOR THE APPROVAL OF EXPENDITURES.  YOU WILL NOT RECEIVE THE AMOUNT OF APPROVED EXPENDITURES.   APPROVED EXPENDITURES ARE INCLUDED IN FUNDING FORMULAS WHICH ARE BASED ON A PERCENTAGE OF EXPENDITURE AND FURTHER INFLUENCED BY STATEWIDE ADJUSTMENT AND PRORATION FACTORS.</t>
  </si>
  <si>
    <t>NOTE:  A budget revision request must be submitted for any budget changes.  Contact the Program Coordinators BEFORE making changes.  Changes in any approved budget amount must be submitted on the REQUEST FOR EXPENDITURE CHANGE FORM.</t>
  </si>
  <si>
    <t>Areas</t>
  </si>
  <si>
    <t>For students who made significant positive changes in behavior (as determined in question 2), identify and describe the specific intervention or aspect of the intervention that impacted the accelerated growth.</t>
  </si>
  <si>
    <t xml:space="preserve">Measure(s) used to determine ongoing student academic and behavior progress:  </t>
  </si>
  <si>
    <t>Progress Criteria: Describe how each level of progress was determined in the table below using measures from above.</t>
  </si>
  <si>
    <t>Baseline</t>
  </si>
  <si>
    <t>Bench-mark</t>
  </si>
  <si>
    <t>What is to change?</t>
  </si>
  <si>
    <t>Explanation</t>
  </si>
  <si>
    <t>Reading Goal(s) from Application</t>
  </si>
  <si>
    <t>Direct or Indirect</t>
  </si>
  <si>
    <t>Mathematics Goal(s) from Application</t>
  </si>
  <si>
    <t>Behavior Goal(s) from Application</t>
  </si>
  <si>
    <t>Student population for the application year in Alternative Delivery of Special Instructional Services</t>
  </si>
  <si>
    <t>ALTERNATIVE DELIVERY OF SPECIALIZED INSTRUCTIONAL SERVICES
2013-2014 SERVICE HOUR SPREADSHEET</t>
  </si>
  <si>
    <t xml:space="preserve"> ADSIS Leadership and 
Implementation Team</t>
  </si>
  <si>
    <r>
      <rPr>
        <b/>
        <sz val="7.5"/>
        <color indexed="8"/>
        <rFont val="Arial"/>
        <family val="2"/>
      </rPr>
      <t xml:space="preserve">DIRECT          </t>
    </r>
    <r>
      <rPr>
        <sz val="7.5"/>
        <color indexed="8"/>
        <rFont val="Arial"/>
        <family val="2"/>
      </rPr>
      <t>Math Services</t>
    </r>
  </si>
  <si>
    <r>
      <rPr>
        <b/>
        <sz val="7.5"/>
        <color indexed="10"/>
        <rFont val="Arial"/>
        <family val="2"/>
      </rPr>
      <t>READING GOAL:</t>
    </r>
    <r>
      <rPr>
        <b/>
        <sz val="7.5"/>
        <rFont val="Arial"/>
        <family val="2"/>
      </rPr>
      <t xml:space="preserve"> Based on the information you provided in the "ADSIS Target Population" section above, the schools have been auto-filled with the appropriate goal below.  If the listings below are incorrect or missing, revise the section above and the information below will repopulate.  If you have more than one goal per school note the additional goals in the narrative section below the table. Include the same information as requested in the table.
</t>
    </r>
  </si>
  <si>
    <t>District/Charter Legal Name:</t>
  </si>
  <si>
    <t>Please provide a rationale below for these goals and benchmarks.</t>
  </si>
  <si>
    <t>Schools Applying For 
ADSIS Funding</t>
  </si>
  <si>
    <r>
      <t xml:space="preserve">Total District Enrollment (K-12): 
</t>
    </r>
    <r>
      <rPr>
        <sz val="7.5"/>
        <color indexed="8"/>
        <rFont val="Arial"/>
        <family val="2"/>
      </rPr>
      <t>MDE</t>
    </r>
    <r>
      <rPr>
        <b/>
        <sz val="7.5"/>
        <color indexed="8"/>
        <rFont val="Arial"/>
        <family val="2"/>
      </rPr>
      <t xml:space="preserve"> </t>
    </r>
    <r>
      <rPr>
        <sz val="7.5"/>
        <color indexed="8"/>
        <rFont val="Arial"/>
        <family val="2"/>
      </rPr>
      <t>Data file: [Year] Enrollment Ethnicity/Gender</t>
    </r>
  </si>
  <si>
    <r>
      <rPr>
        <b/>
        <sz val="7.5"/>
        <color indexed="10"/>
        <rFont val="Arial"/>
        <family val="2"/>
      </rPr>
      <t>DISTRICT</t>
    </r>
    <r>
      <rPr>
        <b/>
        <sz val="7.5"/>
        <color indexed="8"/>
        <rFont val="Arial"/>
        <family val="2"/>
      </rPr>
      <t xml:space="preserve"> Three-Year Special Education Referral Trends for All Students (Pupils Ages 6-17)
</t>
    </r>
    <r>
      <rPr>
        <sz val="7.5"/>
        <color indexed="8"/>
        <rFont val="Arial"/>
        <family val="2"/>
      </rPr>
      <t>MDE Data File: Unavailable; Use Local Data</t>
    </r>
  </si>
  <si>
    <r>
      <rPr>
        <b/>
        <sz val="7.5"/>
        <color indexed="10"/>
        <rFont val="Arial"/>
        <family val="2"/>
      </rPr>
      <t>DISTRICT</t>
    </r>
    <r>
      <rPr>
        <b/>
        <sz val="7.5"/>
        <color indexed="8"/>
        <rFont val="Arial"/>
        <family val="2"/>
      </rPr>
      <t xml:space="preserve"> Child Count Data by Specific Disability Category (Pupils Ages 6-17)
</t>
    </r>
    <r>
      <rPr>
        <sz val="7.5"/>
        <color indexed="8"/>
        <rFont val="Arial"/>
        <family val="2"/>
      </rPr>
      <t>MDE Data File: Special Education Unduplicated Child Count Report #4</t>
    </r>
  </si>
  <si>
    <t>Fill in Data for ALL Grade Levels</t>
  </si>
  <si>
    <r>
      <t xml:space="preserve">Race/ethnicity groups and student groups who are free/reduced-price meal eligible
</t>
    </r>
    <r>
      <rPr>
        <sz val="7.5"/>
        <color indexed="8"/>
        <rFont val="Arial"/>
        <family val="2"/>
      </rPr>
      <t>MDE Data File: Use local data or the reports used above.</t>
    </r>
  </si>
  <si>
    <r>
      <t xml:space="preserve">Other assessments used to determine student achievement (by grade level)
</t>
    </r>
    <r>
      <rPr>
        <sz val="7.5"/>
        <color indexed="8"/>
        <rFont val="Arial"/>
        <family val="2"/>
      </rPr>
      <t>MDE Data File: Unavailable - use Local Data</t>
    </r>
  </si>
  <si>
    <r>
      <rPr>
        <b/>
        <sz val="7.5"/>
        <color indexed="8"/>
        <rFont val="Arial"/>
        <family val="2"/>
      </rPr>
      <t xml:space="preserve">DIRECT    </t>
    </r>
    <r>
      <rPr>
        <sz val="7.5"/>
        <color indexed="8"/>
        <rFont val="Arial"/>
        <family val="2"/>
      </rPr>
      <t xml:space="preserve"> Reading Services</t>
    </r>
  </si>
  <si>
    <r>
      <rPr>
        <b/>
        <sz val="7.5"/>
        <color indexed="8"/>
        <rFont val="Arial"/>
        <family val="2"/>
      </rPr>
      <t xml:space="preserve">DIRECT   </t>
    </r>
    <r>
      <rPr>
        <sz val="7.5"/>
        <color indexed="8"/>
        <rFont val="Arial"/>
        <family val="2"/>
      </rPr>
      <t xml:space="preserve"> Behavior Services</t>
    </r>
  </si>
  <si>
    <r>
      <t xml:space="preserve">School Name
</t>
    </r>
    <r>
      <rPr>
        <sz val="7.5"/>
        <color indexed="8"/>
        <rFont val="Arial"/>
        <family val="2"/>
      </rPr>
      <t>(Use as many lines 
per school as necessary)</t>
    </r>
  </si>
  <si>
    <r>
      <t xml:space="preserve">Enter what is to change                                                  </t>
    </r>
    <r>
      <rPr>
        <sz val="7.5"/>
        <rFont val="Arial"/>
        <family val="2"/>
      </rPr>
      <t>(ex: Increase in students achieving grade-level targets)</t>
    </r>
  </si>
  <si>
    <r>
      <t xml:space="preserve">Enter assessment                         </t>
    </r>
    <r>
      <rPr>
        <sz val="7.5"/>
        <rFont val="Arial"/>
        <family val="2"/>
      </rPr>
      <t>(ex: NWEA-MAP reading)</t>
    </r>
  </si>
  <si>
    <r>
      <t xml:space="preserve">Enter what is to change
</t>
    </r>
    <r>
      <rPr>
        <sz val="7.5"/>
        <rFont val="Arial"/>
        <family val="2"/>
      </rPr>
      <t>(ex: Increase in math scores)</t>
    </r>
  </si>
  <si>
    <r>
      <t xml:space="preserve">Enter assessment
</t>
    </r>
    <r>
      <rPr>
        <sz val="7.5"/>
        <rFont val="Arial"/>
        <family val="2"/>
      </rPr>
      <t>(ex: MCA Reading)</t>
    </r>
  </si>
  <si>
    <r>
      <t xml:space="preserve">Enter what is to change
</t>
    </r>
    <r>
      <rPr>
        <sz val="7.5"/>
        <rFont val="Arial"/>
        <family val="2"/>
      </rPr>
      <t>(ex: number of office discipline referrals)</t>
    </r>
  </si>
  <si>
    <r>
      <t xml:space="preserve">Enter baseline data
</t>
    </r>
    <r>
      <rPr>
        <sz val="7.5"/>
        <rFont val="Arial"/>
        <family val="2"/>
      </rPr>
      <t>(ex: 50 office referrals)</t>
    </r>
  </si>
  <si>
    <r>
      <t xml:space="preserve">School Name
</t>
    </r>
    <r>
      <rPr>
        <sz val="7.5"/>
        <color indexed="8"/>
        <rFont val="Arial"/>
        <family val="2"/>
      </rPr>
      <t>(Use as many
 lines per school as necessary)</t>
    </r>
  </si>
  <si>
    <r>
      <t xml:space="preserve">General Education Teachers
</t>
    </r>
    <r>
      <rPr>
        <sz val="7.5"/>
        <color indexed="8"/>
        <rFont val="Arial"/>
        <family val="2"/>
      </rPr>
      <t>(all teachers)</t>
    </r>
  </si>
  <si>
    <r>
      <t xml:space="preserve">ADSIS-Funded Personnel
</t>
    </r>
    <r>
      <rPr>
        <sz val="7.5"/>
        <color indexed="8"/>
        <rFont val="Arial"/>
        <family val="2"/>
      </rPr>
      <t>(providing direct service)</t>
    </r>
  </si>
  <si>
    <r>
      <t xml:space="preserve">Special Education Teachers
</t>
    </r>
    <r>
      <rPr>
        <sz val="7.5"/>
        <color indexed="8"/>
        <rFont val="Arial"/>
        <family val="2"/>
      </rPr>
      <t>(not providing direct service)</t>
    </r>
  </si>
  <si>
    <t>Select from drop-down menu.</t>
  </si>
  <si>
    <t>Total number of schools within district</t>
  </si>
  <si>
    <t>Name of School to 
Receive ADSIS Funds:</t>
  </si>
  <si>
    <r>
      <rPr>
        <b/>
        <sz val="7.5"/>
        <color indexed="10"/>
        <rFont val="Arial"/>
        <family val="2"/>
      </rPr>
      <t>REQUIRED REFERRAL GOAL:</t>
    </r>
    <r>
      <rPr>
        <b/>
        <sz val="7.5"/>
        <rFont val="Arial"/>
        <family val="2"/>
      </rPr>
      <t xml:space="preserve"> Referrals to Special Education Evaluation: You must provide a goal in this section for all of the schools listed below, whether as an individual school or as part of a district-wide goal. </t>
    </r>
  </si>
  <si>
    <t>Laporte School District</t>
  </si>
  <si>
    <t>Academic Intervention Program</t>
  </si>
  <si>
    <t>Laporte School</t>
  </si>
  <si>
    <t>306</t>
  </si>
  <si>
    <t xml:space="preserve">We use NWEA to asses K-2nd grade students.  We also use AIMSWEB to monitor K-8th grade student's progress in math and reading.  High school students are monitored by curriculum assessement and grades achieved.  </t>
  </si>
  <si>
    <t>K-12</t>
  </si>
  <si>
    <t>15</t>
  </si>
  <si>
    <t>Our district is comprised of over 70% Free and Reduced Lunch students.  The MMR data shows us that we are not closing the acheivement gap between these students and our non-free and reduced lunch group. This data also shows us that we are not closing the gap  in Math for any of our sub groups; Special Education, American Indian or Hispanic students.  Our average gap reduction score was in the red for both math and reading; .2312 for reading and .4689 for math.  While the MMR data shows a small, positive reading gap reduction score, it is a very small number.  Our need for ADSIS is obvious by our low acheivement gap progress.  We truly need to target students who demonstrate the greatest need, meet them at their level and challenge them beyond the regular curriculum to  make progress in both math and reading.</t>
  </si>
  <si>
    <t xml:space="preserve">The data for each grade level is so small that it cannot be reported without student's privacy being comprimised.  The five most prevelant types of disciplinary incidences include class disruption, insubordination, bullying, skipping class and assault.  We will not target behavior with the ADSIS plan. Rather, we will increase academic success which will minimize bahviors. </t>
  </si>
  <si>
    <t>50% of ADSIS students score below grade level targets</t>
  </si>
  <si>
    <t>Increase in students achieving grade level reading targets.</t>
  </si>
  <si>
    <t>0306</t>
  </si>
  <si>
    <t>60%</t>
  </si>
  <si>
    <t>70% of ADSIS students score below grade level tartgets</t>
  </si>
  <si>
    <t>Increase in students achieving grade level math targets.</t>
  </si>
  <si>
    <t>80%</t>
  </si>
  <si>
    <t>Our discipline count is too small to report.  Over the past 3 years, we have had no expulsions and under 15 out of school suspensions.  Our five main areas for discipline, according to the MDE report include:  Disruptive/Disorderly-4, Assault-4, Illegal Drugs-4,Fight-3, Vandalism-2.    We will not target behavior in this ADSIS plan as we believe  increased academic success has a positive correlation to decreased behavior referrals.</t>
  </si>
  <si>
    <t xml:space="preserve">Student achievement by grade level is determined through NWEA, MCA, AIMSWEB monitoring and curriculum assessments. Our secondary content math grades indicate an 18% failure rate.  We have little data beyond MCAs regarding our secondary students as we have not targeted them before for math interventions. </t>
  </si>
  <si>
    <t xml:space="preserve">In the 2012-2013 school year we had a total of 14 special education referrals 5 of which were for secondary students.  This total is up from previous years with the secondary referrals having been at 1-2 per year.  
We will decrease the number of special education referrals by targeting students, regardless of the grade level, who struggle in math and reading.  Giving direct instruction through interventions and monitoring progress will allow students to be successful and staff to make adjustments as needed.  Special education referrals will only be made when interventions have not been successful.  By implementing the ADSIS services K-12, students will identified and consistent interventions will be implemented.  We are in need of a school wide program that targets struggling students and provide a research based interventions.  This needs to be accomplished by trained interventionists using consistent monitoring and implementing interventions to fidelity.  Once we have a program in place, we are capable of lowering referrals to special education.
</t>
  </si>
  <si>
    <t xml:space="preserve">Problems with reading and writing may place a student at risk of failure and possible referral for special education services.  The causes of reading problems are as varied as the individual students and can include poor basic skills,  lack of consistent education,  poor study skills, lack of motivation, or any combination of these or other issues.  Our population is over 70% Free and Reduced Lunch Group students; many of these students have little or no access to books and/or time for reading in their homes.  We know from research that many of these students come to school knowing fewer words and bringing less background knowledge with them.  Students who are poor readers generally do poor in most areas of school. Students in the general education population who exhibit these risk factors will be monitored and interventions provided that help students to improve their reading performance. The implementation of a structured, consistent reading program using interventions designed for individual readers will allow students of all grade leves to make progress. It is appropriate to expect a large decrease in ADSIS students who score below grade level as success in reading quickly leads to success in school.
</t>
  </si>
  <si>
    <t xml:space="preserve">Direct reading services will give students the background knowledge and confidence to be engaged in the classroom.   Students will learn reading skills and strategies, making them more aware of classroom discussions and assignments.  Attention to task may well be increased as the students will understand what is being presented and will have appropriate contributions to make to the class.  Engagement behaviors can be measured by collecting data on student involvement with discussions, on task behaviors and task completion.  We will use simple data collection to document before and after engagement behaviors.  This  will be used to demonstrate the impact of improved reading on academic engagement.  </t>
  </si>
  <si>
    <t xml:space="preserve">Problems with math places a student at risk of failure and possible referral for special education services.  The causes of math problems usually stem from lack of consistent education or basic skill acquisition.   Math instruction builds on previous knowledge and instruction. Students who do not have a strong foundation/ building blocks for math struggle forever with math.  Students fall further behind each year until special education becomes an option.  Students in the general education population who are low in math skills or lack the consistent education will be monitored and interventions provided  to improve their math performance. We will use a structured math intervention program, challenging students at their level of understanding.  We will monitor progress through AIMSWEB and change interventions as needed.  It is appropriate to expect a large decrease in ADSIS students who score below grade level as math skills can be acquired through consistent and appropriate interventions. 
</t>
  </si>
  <si>
    <t xml:space="preserve">Direct math services will give students the background knowledge and confidence to be engaged in the classroom.   Students will learn math skills and strategies, giving them confidence to attempt assignments instead of refusing to do them.  Attention to task may well be increased as the students will understand what is being presented and what is asked of them to complete.   Engagement behaviors can be measured by collecting data on student involvement with discussions, on task behaviors and task completion.  We will use simple data collection to document before and after engagement behaviors.  This  will be used to demonstrate the impact of improved math on academic engagement.  </t>
  </si>
  <si>
    <t>3-8</t>
  </si>
  <si>
    <t>MCA Test</t>
  </si>
  <si>
    <t>Less than 50% on the MCA</t>
  </si>
  <si>
    <t>AIMSWEB</t>
  </si>
  <si>
    <t>9-12</t>
  </si>
  <si>
    <t>Content Grade</t>
  </si>
  <si>
    <t>Failing classes, significantly below standards</t>
  </si>
  <si>
    <t>Less than 25% , tier 2</t>
  </si>
  <si>
    <t>Less than 25 %, tier 2</t>
  </si>
  <si>
    <t>Less than 50% on MCA test</t>
  </si>
  <si>
    <t>10-15min</t>
  </si>
  <si>
    <t>3 days</t>
  </si>
  <si>
    <t xml:space="preserve">The interventions we have chosen align with our curriculums, which in turn, align with the MN Standards.  The interventions will be monitored and analyzed along with gains in the curriculum.  We look at AIMSWEB, MCAs and curricular assessments to determine growth or needs. Many of the interventions come from the curriculum and many from research based programs for reading and math.   The  computer program we will purchase (Odessyware) has interventions aligned with MN standards.  When the interventionists pick the lessons based on each student’s needs, they are choosing from the standards.   Content areas are aligned with MN standards; therefore, when interventions lead to success in the content area it is success with the MN standards also.  </t>
  </si>
  <si>
    <t xml:space="preserve">Our ADSIS instructional practices will be different than our core instruction in several ways.  First of all, ADSIS instruction is need driven and repetitious.   It will be intense instruction on a skill set that the student has demonstrated a need to learn.  The instruction will continue each day until the intervention is replaced or the student acquires the skill.
Next, instruction will change as the student’s needs dictate.  When a student does not make progress, a new intervention will be introduced.  Progress is monitored weekly to determine growth.  The student’s growth or lack thereof determines the next step in ADSIS instruction.  
Finally the instruction is different than core instruction because ADSIS instruction is focused on certain skills.  Students in small groups will be working on similar skills whereas in the core instruction, students of all abilities are taught at the same time.  ADSIS instruction is precise, intense and need driven.
</t>
  </si>
  <si>
    <t>Laporte District is a small, rural district comprised of  over 70% free and reduced lunch students and 12% Native American students.   The staff has been trained and continues to review Ruby Payne’s “Teaching Students in Poverty” through staff development.  The staff consists of several Native American employees and we have an established Native American Committee.  The committee is made up of parents, students and teachers designed to discuss any issues relating to the education of Native American students.   Using these resources, the staff is well educated and has many resources pertaining to cultural responsiveness.</t>
  </si>
  <si>
    <t>monthly</t>
  </si>
  <si>
    <t>We will use the following criteria: significant improvement…40% or more improvement in skill over baseline, Some Improvement…20-29% improvement in skill over baseline and No Improvement…0-19% improvement in skill over basline.  We will change interventions for the No Improvement, discuss options for Some Improvement and move on or move out of ADSIS for significant improvement.</t>
  </si>
  <si>
    <t>program and curricular benchmarks</t>
  </si>
  <si>
    <t>2X per month</t>
  </si>
  <si>
    <t xml:space="preserve">Each individualized program/intervention used has benchmarks (Study Island, READ 180) to determine growth and to assign new goals.  Changing interventions will be determined by the student's growth in the program as well as course grades and assignments.  </t>
  </si>
  <si>
    <t>3-11</t>
  </si>
  <si>
    <t>MCAs</t>
  </si>
  <si>
    <t>yearly</t>
  </si>
  <si>
    <t xml:space="preserve">We will conduct fidelity checks in several ways.  It is important that the interventions themselves are being implemented in the way it is intended. There are checklists available to check on the fidelity of some interventions and we will use these.  ADSIS staff works directly with classroom teachers and the Problem Solving Teams to ensure the fidelity of the program. The team will use walk-throughs with checklists, self monitoring checklists, checklists that are produced for an intervention and other checklists developed by the Problem Solving Team.  We have regular RtI meetings to analyze data and suggest interventions.  At these meetings, discussions occur regarding fidelity, appropriateness and results of interventions and the assignment of new interventions.  The computer programs we will use frequent assessments and monitoring of progress to determine the effectiveness of the intervention.  This, too, can be viewed as a fidelity check.   </t>
  </si>
  <si>
    <t>Based on the yearly MCA scores, we will discuss any changes to interventions or to the interventions should be available.  If a student scores at 50% below gradelevel target, we will consider placing them in the ADSIS program and/or changing interventions being used.</t>
  </si>
  <si>
    <t>K-8</t>
  </si>
  <si>
    <t>K-2</t>
  </si>
  <si>
    <t>NWEA</t>
  </si>
  <si>
    <t>3x per year</t>
  </si>
  <si>
    <t>We will use the following criteria: significant improvement…40% or more improvement in skill over baseline, Some Improvement…20-29% improvement in skill over baseline and No Improvement…0-19% improvement in skill over basline.  We will change intervention</t>
  </si>
  <si>
    <t xml:space="preserve">The following district programs have similar, if not identical, goals.  The various plans and programs have the same underlying goal of increasing at risk student ability to read and complete math at grade level.
The District Improvement Plan Plan has Reading and Math goals and outlined steps to reach them.  The AYP Committee meets throughout the year to evaluate the progress of the plan and to inform the district staff of such progress.  The ADSIS staff will become a part of that committee to understand the district’s goals and provide input on progress. 
Laporte District uses a tiered approach (RTI) in providing instruction in reading and math for grades K-8. Students are identified for RTI with a diagnostic system of empirical based assessments (NWEA, MCA, AIMSWEB) and then monitored with formative assessments and AIMSWEB probes.  The ADSIS program would target those students in Tiers 2 and 3.  Laporte District is a school-wide Title 1 program, the application and plan centers around staff development on research based reading and math strategies and supplemental materials to enhance programs for all students.  Staff hired with Title funds will assist the ADSIS staff in collecting data, co-teaching strategies and being a part of the Problem Solving Team.  
</t>
  </si>
  <si>
    <t>Our school is in continuous improvement based on the MMR results. We have goals for Math in this plan, to close the acheivement gap in math in all categories.</t>
  </si>
  <si>
    <t>The ADSIS program will target students struggling with math and implement appropriate interventions for them. They will use Math intervention programs such as MATH 180, OdysseyWare, Study Island and any other Math interventions deemed appropriate.</t>
  </si>
  <si>
    <t>Our school is a School Wide Title School. This means the funding can be used for any and all students.   The Title money is used for math and reading supplemental materials as well as Title staff.  The underlying goal is to provide math and reading programs to students who demonstrate a need and provide staff development for teaches to be trained in research based strategies.</t>
  </si>
  <si>
    <t xml:space="preserve">The ADSIS program goes hand in hand with Title as reading and math are the areas of concentration in both.  The ADSIS program will be the vehicle for the interventions to occur and progress to be monitored.  </t>
  </si>
  <si>
    <t>We have a RtI model in place at our school.  We have the time designated for meetings; to go over progress monitoring and to assign interventions.  We have a Problem Solving Team in place to assist in direction, focus and implementation of interventions.</t>
  </si>
  <si>
    <t>While we have the RtI model in place, we lack the organized, consistent inteventions and the implementation of the interventions.  The ADSIS program will be the people and the programs to make this a successful program.  ADSIS will give us an organized means of implementing appropriate interventions iwth consistent monitoring and adaptations.</t>
  </si>
  <si>
    <t>Our K-3rd grade Literacy plan is to have all students reading at grade level by the end of 3rd grade.  We use research based strategies and curriculum to reach this goal.</t>
  </si>
  <si>
    <t>The ADSIS program will allow for K-3rd grade students to receive research based interventions.  This will be the organizational means to implement and monitor the student's progress.</t>
  </si>
  <si>
    <t>pull out</t>
  </si>
  <si>
    <t>small group</t>
  </si>
  <si>
    <t>7-12</t>
  </si>
  <si>
    <t>K-5</t>
  </si>
  <si>
    <t>small group or individual</t>
  </si>
  <si>
    <t>math facts, basic algebra and geometry</t>
  </si>
  <si>
    <t>60min</t>
  </si>
  <si>
    <t xml:space="preserve">Laporte District needs ADSIS services to allow us to reach and challenge our diverse population.   We have a high mobility rate which means we must use every moment to the fullest potential.  We need a system that allows for students to enter throughout the year and receive the interventions they need.  We have a high number of foster homes in our district; these homes serve teen agers who have been in many homes, detention and rehabilitation centers. These students account for approximately 9% of our secondary student population. They have missed large pieces of education, therefore, their math and reading scores are very low.  This is one group we want target, to help these students gain the skills they need to be at grade level.  We want to keep them out of special education by providing consistent, successful education.  
Our achievement gaps in both math and reading are a district wide concern.  Our need for ADSIS services is great as we have a high percentage of K-12 grade students struggling and no organized process to offer interventions.  With over 70% Free and Reduced Lunch group students, they come to us with little reading background.  These students typically do not complete homework or study outside of school.   We need to have a system, a focused program, concentrating on targeted students with research based, consistent interventions.  All students can be targeted with an ADSIS program, offering intense interventions to the most needy and moving students out of the program as they make progress.  We are a small school that can make this work if we have the people and the programs which ADSIS can provide.  
</t>
  </si>
  <si>
    <t>see attached page</t>
  </si>
  <si>
    <t>Attendance will be kept by the interventionists on a daily basis.  The numbers of students will be entered monthly via ADSIS/MARSS service hour sheet.  We will track the information required by simple data collection.  The interventionists will keep a copy of the spreadsheet in their files and update weekly.  That information can then be compiled when necessary. Though the state wants the information at the end of the year, we may use it at any time to make adjustments to the program.</t>
  </si>
  <si>
    <t xml:space="preserve">Data collecting will be ongoing with monthly updates written. This report can then be shared at the Rti meetings for analysis.  </t>
  </si>
  <si>
    <t xml:space="preserve">The data will be used to inform decision making at the RtI meetings.  The interventionists will share information and observations reagarding the ADSIS students.  The clasroom teachers will share their observations and concerns.  Together, the RtI group will analyze and decide what, if any, changes should be made for each student.  </t>
  </si>
  <si>
    <t xml:space="preserve">We will use AIMSWEB to monitor individual student progress.  We also will use formative assessements from curricular areas. We will look at MCA and MAP testing as well as grades and assignments turned in for older students.  </t>
  </si>
  <si>
    <t xml:space="preserve">AIMSWEB monitoring is completed weekly or monthly, depending on the student and their needs.  This is reported monthly at the RtI meetings.  Grades and assignments are updated weekly on SKYWARD so this information is available on a regular basis.  State testing of MCA is once per year and MAP is three times per year.   </t>
  </si>
  <si>
    <t xml:space="preserve">Data is analysed using the AIMSWEB probes and charts.  This is an indication of whether or not the intervention is working.  Classroom date such as formative assessments are used along with probes to determine if progress is seen in the classroom.  This data is then discussed and decisions are made regarding new interventions or exiting the ADSIS program.  </t>
  </si>
  <si>
    <t>We currently survey parents and will add a survey for students and teachers.  The surveys will focus on ADSIS programs and services.</t>
  </si>
  <si>
    <t xml:space="preserve">parent surveys are given and compiled several times per year. We will continue this same timeline; fall for Dads, Spring for Moms and at both parent/teacher conference nights.  The surveys are compiled and results shared within a few days.  </t>
  </si>
  <si>
    <t>Data will be shared and discussed with ADSIS staff and then with whole staff at meetings.  We look for trend data from the surveys.  If there is a consistent question or issue we decide how to address it.  We encourage input from stakeholders and want them to know that we use their ideas and concerns to shape our program.  We currently do address any concerns; we will add ADSIS to the surveys and compilations.</t>
  </si>
  <si>
    <t>We will track the progress of students and the number of refewrrals to special educaiton using the Service Hour Spreadsheet and Report Forms.  This is a small school so collecting data is not a difficult task.  We are a schoolwide Title school so we have no enty criteria into Title.</t>
  </si>
  <si>
    <t>There will be no set timeline for reporting this data.  We will discuss students and their progress monthly.  Within these discussions will be the need for special education or not.</t>
  </si>
  <si>
    <t>Information gathered regarding the number of ADSIS students referred to special educaion will be used to suport interventions.  Making progres toward grade level skills is the goal of the ADSIS program.  Decisions involving continueing or expanding the program would be based on these numbers.</t>
  </si>
  <si>
    <t>This data will be collected daily and then turned into monthly hours.  We can then average the hours per month service hours.   We can analyze this data and compare to number of hours special education teachers used for evaluations in the same number of days.  Because of the small size of this school, data collecting and comparing is not a difficult task.</t>
  </si>
  <si>
    <t xml:space="preserve">We will use the Service Hour Spreadsheet to track the number of hours students receive services.  The interventionists will have this in their daily file to keep updated.  Our special education staff can average the number of hours they spend on a comprehensiive evaluation.  Our support staff tracks their hours on a spread sheet and this will be the same system.  </t>
  </si>
  <si>
    <t>This data will be used to compare hours spent with students and the referreals to special education.  We will look at what students were referred and how many hours of intervention was received before that referral.  Special education is a costly program and if we can determine that ,in fact, we have closed the gap and kept students out of special education then the cost of interventions is well worth the time.</t>
  </si>
  <si>
    <t>We determine effective practices based on research, we only use research based interventions. Then we track exactly what interventions are used for each student and the outcome of that intervention.   We can do this through our AIMSWEB system of progress monitoring.  Each ointervention is documented and progress noted.</t>
  </si>
  <si>
    <t>The timeline for this is ongoing throughout the year and throughout the student's nvolvement with ADSIS.  Each student is tracked for interventions used and the results.  This is the prcess we use to determine if the intervention should be continued or a new one given.</t>
  </si>
  <si>
    <t>This data is shared at our RtI meetings, each teacher is awawe of the interventions being used and the outcomes for the student.  The teams go over all the data and info from the ADSIS staff and classroom teachers to determine if the intervention has had a positive impact.  The ADSIS staff share interventions and strategies they are using so this becomes a mini workshop for teachers and other staff to learn about the services and strategies.</t>
  </si>
  <si>
    <t>ADSIS coordinates with the School Improvement Plan by impacting the number of students who are below grade level.  The goal of the Improvement Plan is to close the acheivement gap in all categories, ADSIS directly affects these students.  Data on struggling students is collected through ADSIS services and reported to Improvement team.</t>
  </si>
  <si>
    <t xml:space="preserve">The timeline for this data continues throughout the year as students receive ADSIS services and improve scores.  The real results will be documented on the MCAs or NWEA tests. </t>
  </si>
  <si>
    <t>The data for student growth and improvement is shared at every RtI meeting.  Data from curriculum testing and NWEA tests are also reviewed at this time.  Decisions are made from this data regarding interventions and referral for special education.</t>
  </si>
  <si>
    <t xml:space="preserve">NWEA, MCAs </t>
  </si>
  <si>
    <t>MCA math, NWEA</t>
  </si>
  <si>
    <t xml:space="preserve">NWEA </t>
  </si>
  <si>
    <t xml:space="preserve">Less than 50% on MAP reading </t>
  </si>
  <si>
    <t>Less tha n 50% on MAP math</t>
  </si>
  <si>
    <t>evidence based</t>
  </si>
  <si>
    <t xml:space="preserve">evidence based </t>
  </si>
  <si>
    <t>Laporte</t>
  </si>
  <si>
    <t>students who do not show progress with interventions and maintain a less than 25% on reading test scores.</t>
  </si>
  <si>
    <t>MCA reading, classroom formative assessments, grades in classes.</t>
  </si>
  <si>
    <t>students who demonstrate improvement and maintain grade level progress on course work, formative assessments and grades.</t>
  </si>
  <si>
    <t>Students who do not demonstrate progress withinterventions and who socre below the 25%ile on formative assessments and course work.</t>
  </si>
  <si>
    <t>AIMSWEB probes, NWEA reading, classroom assesments</t>
  </si>
  <si>
    <t>NWEA Math, AIMSWEB probes, classroom assessments</t>
  </si>
  <si>
    <t>students who score at target score and maintain for 2 more data collections from classroom assessements and AIMSWEB, NWEA.</t>
  </si>
  <si>
    <t>students who score at target score and maintain for 2 more data collections from classroom assessements and AIMSWEB or NWEA.</t>
  </si>
  <si>
    <t>MCA math, classroom formative assessment, grades and assignments.</t>
  </si>
  <si>
    <t>Students who do not demonstrate progress with interventions and who socre below the 25%ile on formative assessments and course work.</t>
  </si>
  <si>
    <t>K-3</t>
  </si>
  <si>
    <t>4-8</t>
  </si>
  <si>
    <t xml:space="preserve">see attached page, </t>
  </si>
  <si>
    <t>READ 180, see attached page</t>
  </si>
  <si>
    <t xml:space="preserve"> OdysseyWare, see attached pge</t>
  </si>
  <si>
    <t>Study Island, FOCUS, see attaached page</t>
  </si>
  <si>
    <t xml:space="preserve"> Laporte School is one building, one school K-12.  Seperating the grade levels would leave us with very small data cells. This narrative is a continuation of the district one above.  We do know that both the elementary and secondary level students have shown little or no progress in math proficiency.  Our reading scores did not fair much better than math.  While we appeared to meet AYP this year, we did poorly in MMR.  We are a Continuous Improvement School needing to close the acheivement gap with all student groups.  This is a school wide/district wide area of need and we will attack it as one group.  All grade levels will be monitored and interventions given to those demonstrating a need.  Over 70% of our student population is in the Free and Reduced Lunch group, therefore, our strategies will be implemented school wide.  We will target students, not grade levels.  </t>
  </si>
  <si>
    <t>Joyce Day</t>
  </si>
  <si>
    <t>Nola Ware</t>
  </si>
  <si>
    <t>Odyssey Ware Program</t>
  </si>
  <si>
    <t>Sound Partners</t>
  </si>
  <si>
    <t>Stepping Stones for  Literacy</t>
  </si>
  <si>
    <t>01</t>
  </si>
  <si>
    <t>In the laporte #306 Alternative Delivery of Specialized Instructional ervices, we intend to serve a projected student enrollment of 35 students in grades K through 12th grade in a reading and math program for students scoring below the 50%ile as measured by the NWEA or MCA assessment instruments.</t>
  </si>
  <si>
    <t>Zero</t>
  </si>
  <si>
    <t>We intend to employ 2 FTE Non-Licensed Classroom Personnel (object code 161).  The full FTE will be employed at $24,035 each  for a total of $48,070.  Both will serve students K-12 at Laporte School.  They will work in the intervention room under the direction of a highly qualified, appropriate licensed teacher.</t>
  </si>
  <si>
    <t>218-224-2288</t>
  </si>
  <si>
    <t>zero</t>
  </si>
  <si>
    <t>We will spend $10,700 on individualized instructional supplies and materials  (object code 433). Specifically, this will be for 5 seats in the Odyssey Ware program and two early literacy programs.</t>
  </si>
  <si>
    <t>14</t>
  </si>
  <si>
    <t>010</t>
  </si>
  <si>
    <t>Lacktorin</t>
  </si>
  <si>
    <t>Calli</t>
  </si>
  <si>
    <t>Marie</t>
  </si>
  <si>
    <t>0624000941687</t>
  </si>
  <si>
    <t>20080310</t>
  </si>
  <si>
    <t>KA</t>
  </si>
  <si>
    <t>16.4</t>
  </si>
  <si>
    <t>Connor</t>
  </si>
  <si>
    <t>Dean</t>
  </si>
  <si>
    <t>0624000941688</t>
  </si>
  <si>
    <t>32.8</t>
  </si>
  <si>
    <t>Fields</t>
  </si>
  <si>
    <t>Wyatt</t>
  </si>
  <si>
    <t>Mitchal</t>
  </si>
  <si>
    <t>0031000512233</t>
  </si>
  <si>
    <t>20080107</t>
  </si>
  <si>
    <t>19.0</t>
  </si>
  <si>
    <t>Kloehn</t>
  </si>
  <si>
    <t>Kalli</t>
  </si>
  <si>
    <t>Jo</t>
  </si>
  <si>
    <t>0306000040654</t>
  </si>
  <si>
    <t>20080704</t>
  </si>
  <si>
    <t>29.3</t>
  </si>
  <si>
    <t>Lyons</t>
  </si>
  <si>
    <t>Noah</t>
  </si>
  <si>
    <t>Ray</t>
  </si>
  <si>
    <t>0306000040679</t>
  </si>
  <si>
    <t>20080725</t>
  </si>
  <si>
    <t>19.2</t>
  </si>
  <si>
    <t>Berg</t>
  </si>
  <si>
    <t>Dylan</t>
  </si>
  <si>
    <t>Jeffrey</t>
  </si>
  <si>
    <t>0031000511962</t>
  </si>
  <si>
    <t>20080630</t>
  </si>
  <si>
    <t>26.1</t>
  </si>
  <si>
    <t>Johnson</t>
  </si>
  <si>
    <t>Corey</t>
  </si>
  <si>
    <t>Matthew</t>
  </si>
  <si>
    <t>0309030013313</t>
  </si>
  <si>
    <t>20080220</t>
  </si>
  <si>
    <t>10.4</t>
  </si>
  <si>
    <t>Nielsen</t>
  </si>
  <si>
    <t>Dayne</t>
  </si>
  <si>
    <t>Chester</t>
  </si>
  <si>
    <t>0306000040683</t>
  </si>
  <si>
    <t>20071220</t>
  </si>
  <si>
    <t>10.1</t>
  </si>
  <si>
    <t>Negrette</t>
  </si>
  <si>
    <t>Mia-Marie</t>
  </si>
  <si>
    <t>Star</t>
  </si>
  <si>
    <t>0113102026127</t>
  </si>
  <si>
    <t>20080430</t>
  </si>
  <si>
    <t>9.8</t>
  </si>
  <si>
    <t>Bessler</t>
  </si>
  <si>
    <t>Adrian</t>
  </si>
  <si>
    <t>Jacob</t>
  </si>
  <si>
    <t>0306000040671</t>
  </si>
  <si>
    <t>20080305</t>
  </si>
  <si>
    <t>5.7</t>
  </si>
  <si>
    <t>Sullivan</t>
  </si>
  <si>
    <t>Adam</t>
  </si>
  <si>
    <t>Jesse Gravell Jr.</t>
  </si>
  <si>
    <t>0306100010026</t>
  </si>
  <si>
    <t>20080502</t>
  </si>
  <si>
    <t>10.5</t>
  </si>
  <si>
    <t>Ford</t>
  </si>
  <si>
    <t>Lindsay</t>
  </si>
  <si>
    <t>Ann</t>
  </si>
  <si>
    <t>0738000001433</t>
  </si>
  <si>
    <t>20080530</t>
  </si>
  <si>
    <t>6.7</t>
  </si>
  <si>
    <t>Brockman</t>
  </si>
  <si>
    <t>Steven</t>
  </si>
  <si>
    <t>James</t>
  </si>
  <si>
    <t>0306100010003</t>
  </si>
  <si>
    <t>20070705</t>
  </si>
  <si>
    <t>.6</t>
  </si>
  <si>
    <t>Drew</t>
  </si>
  <si>
    <t>Allen</t>
  </si>
  <si>
    <t>0031000511496</t>
  </si>
  <si>
    <t>20070109</t>
  </si>
  <si>
    <t>8.0</t>
  </si>
  <si>
    <t>Kingbird-Lechuga</t>
  </si>
  <si>
    <t>Justice</t>
  </si>
  <si>
    <t>Cruzito</t>
  </si>
  <si>
    <t>0659250000315</t>
  </si>
  <si>
    <t>20061103</t>
  </si>
  <si>
    <t>11.7</t>
  </si>
  <si>
    <t>Hagen</t>
  </si>
  <si>
    <t>Chelsey</t>
  </si>
  <si>
    <t>May</t>
  </si>
  <si>
    <t>0306000100499</t>
  </si>
  <si>
    <t>20061030</t>
  </si>
  <si>
    <t>19.1</t>
  </si>
  <si>
    <t>Hegg</t>
  </si>
  <si>
    <t>0306000040607</t>
  </si>
  <si>
    <t>20060921</t>
  </si>
  <si>
    <t>15.2</t>
  </si>
  <si>
    <t>Smith</t>
  </si>
  <si>
    <t>Autumn</t>
  </si>
  <si>
    <t>Fay</t>
  </si>
  <si>
    <t>0544005100136</t>
  </si>
  <si>
    <t>20060802</t>
  </si>
  <si>
    <t>02</t>
  </si>
  <si>
    <t>36.2</t>
  </si>
  <si>
    <t>Rodriguez-Renskers</t>
  </si>
  <si>
    <t>Andrew</t>
  </si>
  <si>
    <t>Lee</t>
  </si>
  <si>
    <t>0306000040652</t>
  </si>
  <si>
    <t>20061025</t>
  </si>
  <si>
    <t>1.5</t>
  </si>
  <si>
    <t>Clyde</t>
  </si>
  <si>
    <t>Isaac</t>
  </si>
  <si>
    <t>David</t>
  </si>
  <si>
    <t>0306000040615</t>
  </si>
  <si>
    <t>20070628</t>
  </si>
  <si>
    <t>1.9</t>
  </si>
  <si>
    <t>Oslund</t>
  </si>
  <si>
    <t>Thalia</t>
  </si>
  <si>
    <t>Rain</t>
  </si>
  <si>
    <t>0593201030085</t>
  </si>
  <si>
    <t>20070119</t>
  </si>
  <si>
    <t>5.6</t>
  </si>
  <si>
    <t>St. Marie</t>
  </si>
  <si>
    <t>Waylon</t>
  </si>
  <si>
    <t>Kevin</t>
  </si>
  <si>
    <t>0306000040611</t>
  </si>
  <si>
    <t>20060925</t>
  </si>
  <si>
    <t>1.3</t>
  </si>
  <si>
    <t>Raven</t>
  </si>
  <si>
    <t>Stanley</t>
  </si>
  <si>
    <t>0306100010005</t>
  </si>
  <si>
    <t>0306000040689</t>
  </si>
  <si>
    <t>20060713</t>
  </si>
  <si>
    <t>2.7</t>
  </si>
  <si>
    <t>Perkins</t>
  </si>
  <si>
    <t>Joseph</t>
  </si>
  <si>
    <t>Alexander</t>
  </si>
  <si>
    <t>20070901</t>
  </si>
  <si>
    <t>3.8</t>
  </si>
  <si>
    <t>Shadrick</t>
  </si>
  <si>
    <t>Kate</t>
  </si>
  <si>
    <t>0306000040605</t>
  </si>
  <si>
    <t>20070406</t>
  </si>
  <si>
    <t>5.2</t>
  </si>
  <si>
    <t>Becker</t>
  </si>
  <si>
    <t>Nathan</t>
  </si>
  <si>
    <t>0181000009084</t>
  </si>
  <si>
    <t>20051104</t>
  </si>
  <si>
    <t>33.3</t>
  </si>
  <si>
    <t>Pauly</t>
  </si>
  <si>
    <t>Caleb</t>
  </si>
  <si>
    <t>0306000040553</t>
  </si>
  <si>
    <t>20060516</t>
  </si>
  <si>
    <t>20.2</t>
  </si>
  <si>
    <t>Beasley</t>
  </si>
  <si>
    <t>Nicole</t>
  </si>
  <si>
    <t>Sue</t>
  </si>
  <si>
    <t>0306000040569</t>
  </si>
  <si>
    <t>20060112</t>
  </si>
  <si>
    <t>White</t>
  </si>
  <si>
    <t>Tessleyaunn</t>
  </si>
  <si>
    <t>Tyler</t>
  </si>
  <si>
    <t>0306000040566</t>
  </si>
  <si>
    <t>20051004</t>
  </si>
  <si>
    <t>31.1</t>
  </si>
  <si>
    <t>Duchaine</t>
  </si>
  <si>
    <t>Xavier</t>
  </si>
  <si>
    <t>0742000977408</t>
  </si>
  <si>
    <t>20051201</t>
  </si>
  <si>
    <t>23.3</t>
  </si>
  <si>
    <t>Hughs</t>
  </si>
  <si>
    <t>Jordan</t>
  </si>
  <si>
    <t>0115010221672</t>
  </si>
  <si>
    <t>20060710</t>
  </si>
  <si>
    <t>8.6</t>
  </si>
  <si>
    <t>Katzenmeyer</t>
  </si>
  <si>
    <t>Anna</t>
  </si>
  <si>
    <t>Josephine</t>
  </si>
  <si>
    <t>0306000040525</t>
  </si>
  <si>
    <t>20060711</t>
  </si>
  <si>
    <t>17.0</t>
  </si>
  <si>
    <t>Hunter</t>
  </si>
  <si>
    <t>Savannah</t>
  </si>
  <si>
    <t>0031000508411</t>
  </si>
  <si>
    <t>20060722</t>
  </si>
  <si>
    <t>15.0</t>
  </si>
  <si>
    <t>Weiher</t>
  </si>
  <si>
    <t>Jed</t>
  </si>
  <si>
    <t>Mitchell</t>
  </si>
  <si>
    <t>0306000040520</t>
  </si>
  <si>
    <t>20060329</t>
  </si>
  <si>
    <t>Tabaka</t>
  </si>
  <si>
    <t>Madison</t>
  </si>
  <si>
    <t>Rita</t>
  </si>
  <si>
    <t>0306000040555</t>
  </si>
  <si>
    <t>20060728</t>
  </si>
  <si>
    <t>Hudson</t>
  </si>
  <si>
    <t>Martin</t>
  </si>
  <si>
    <t>0306000040456</t>
  </si>
  <si>
    <t>20050815</t>
  </si>
  <si>
    <t>03</t>
  </si>
  <si>
    <t>24.7</t>
  </si>
  <si>
    <t>Kian</t>
  </si>
  <si>
    <t>Clay</t>
  </si>
  <si>
    <t>0306000040447</t>
  </si>
  <si>
    <t>20050118</t>
  </si>
  <si>
    <t>8.5</t>
  </si>
  <si>
    <t>Jackson</t>
  </si>
  <si>
    <t>Shi-Ann</t>
  </si>
  <si>
    <t>Rachel</t>
  </si>
  <si>
    <t>6027030230448</t>
  </si>
  <si>
    <t>20050504</t>
  </si>
  <si>
    <t>12.1</t>
  </si>
  <si>
    <t>Olivia</t>
  </si>
  <si>
    <t>Jeanne</t>
  </si>
  <si>
    <t>0306000040493</t>
  </si>
  <si>
    <t>20041228</t>
  </si>
  <si>
    <t>7.0</t>
  </si>
  <si>
    <t>Brein</t>
  </si>
  <si>
    <t>0115010211528</t>
  </si>
  <si>
    <t>20050713</t>
  </si>
  <si>
    <t>5.1</t>
  </si>
  <si>
    <t>Stockinger</t>
  </si>
  <si>
    <t>Trinity</t>
  </si>
  <si>
    <t>Lynn</t>
  </si>
  <si>
    <t>0031000508253</t>
  </si>
  <si>
    <t>20050715</t>
  </si>
  <si>
    <t>5.3</t>
  </si>
  <si>
    <t>Tristan</t>
  </si>
  <si>
    <t>0031000508254</t>
  </si>
  <si>
    <t>11.0</t>
  </si>
  <si>
    <t>Means</t>
  </si>
  <si>
    <t>Mayza</t>
  </si>
  <si>
    <t>Bree</t>
  </si>
  <si>
    <t>0306000040537</t>
  </si>
  <si>
    <t>20050827</t>
  </si>
  <si>
    <t>2.3</t>
  </si>
  <si>
    <t>Richardson</t>
  </si>
  <si>
    <t>Abigail</t>
  </si>
  <si>
    <t>0031000509043</t>
  </si>
  <si>
    <t>20041101</t>
  </si>
  <si>
    <t>2.4</t>
  </si>
  <si>
    <t>Michelle</t>
  </si>
  <si>
    <t>Lynne</t>
  </si>
  <si>
    <t>0001000053049</t>
  </si>
  <si>
    <t>Goodman</t>
  </si>
  <si>
    <t>JonTay</t>
  </si>
  <si>
    <t>Jerome</t>
  </si>
  <si>
    <t>0553100002361</t>
  </si>
  <si>
    <t>20050425</t>
  </si>
  <si>
    <t>Egeland</t>
  </si>
  <si>
    <t>Alexis</t>
  </si>
  <si>
    <t xml:space="preserve">Jean </t>
  </si>
  <si>
    <t>0031000506468</t>
  </si>
  <si>
    <t>20031012</t>
  </si>
  <si>
    <t>04</t>
  </si>
  <si>
    <t>7.1</t>
  </si>
  <si>
    <t>Arica</t>
  </si>
  <si>
    <t>Jeanette</t>
  </si>
  <si>
    <t>0113102022040</t>
  </si>
  <si>
    <t>20031023</t>
  </si>
  <si>
    <t>14.4</t>
  </si>
  <si>
    <t>Caylin</t>
  </si>
  <si>
    <t>0006000709253</t>
  </si>
  <si>
    <t>20040324</t>
  </si>
  <si>
    <t>7.7</t>
  </si>
  <si>
    <t>Aydon</t>
  </si>
  <si>
    <t>Thorkild</t>
  </si>
  <si>
    <t>0306000100470</t>
  </si>
  <si>
    <t>8.4</t>
  </si>
  <si>
    <t>Wilcox</t>
  </si>
  <si>
    <t>Alan</t>
  </si>
  <si>
    <t>0306000100478</t>
  </si>
  <si>
    <t>20040810</t>
  </si>
  <si>
    <t>14.0</t>
  </si>
  <si>
    <t>Berry</t>
  </si>
  <si>
    <t>Christian</t>
  </si>
  <si>
    <t>0544180100018</t>
  </si>
  <si>
    <t>20040104</t>
  </si>
  <si>
    <t>Cronemiller</t>
  </si>
  <si>
    <t>Jesse</t>
  </si>
  <si>
    <t>Daniel</t>
  </si>
  <si>
    <t>0306000040412</t>
  </si>
  <si>
    <t>20030930</t>
  </si>
  <si>
    <t>11.6</t>
  </si>
  <si>
    <t>Matthews</t>
  </si>
  <si>
    <t>Tori</t>
  </si>
  <si>
    <t>0115010201231</t>
  </si>
  <si>
    <t>20040721</t>
  </si>
  <si>
    <t>Urrutia</t>
  </si>
  <si>
    <t>Kaiden</t>
  </si>
  <si>
    <t>0118030220130</t>
  </si>
  <si>
    <t>20031210</t>
  </si>
  <si>
    <t>12.4</t>
  </si>
  <si>
    <t>Benjamin</t>
  </si>
  <si>
    <t xml:space="preserve">Jesse  </t>
  </si>
  <si>
    <t>0022010604567</t>
  </si>
  <si>
    <t>20040213</t>
  </si>
  <si>
    <t>1.1</t>
  </si>
  <si>
    <t>Kucera</t>
  </si>
  <si>
    <t>Anthony</t>
  </si>
  <si>
    <t>0309030012617</t>
  </si>
  <si>
    <t>20031030</t>
  </si>
  <si>
    <t>4.3</t>
  </si>
  <si>
    <t>Halverson</t>
  </si>
  <si>
    <t>Ashlynn</t>
  </si>
  <si>
    <t>Jade</t>
  </si>
  <si>
    <t>0390005040087</t>
  </si>
  <si>
    <t>20040214</t>
  </si>
  <si>
    <t>Walker</t>
  </si>
  <si>
    <t>Robert</t>
  </si>
  <si>
    <t>0115010192462</t>
  </si>
  <si>
    <t>20020705</t>
  </si>
  <si>
    <t>05</t>
  </si>
  <si>
    <t>Kornezos</t>
  </si>
  <si>
    <t>Mya</t>
  </si>
  <si>
    <t>2534015021300</t>
  </si>
  <si>
    <t>20030401</t>
  </si>
  <si>
    <t>Logen</t>
  </si>
  <si>
    <t>0306000044193</t>
  </si>
  <si>
    <t>20030529</t>
  </si>
  <si>
    <t>11.5</t>
  </si>
  <si>
    <t>Cheyenne</t>
  </si>
  <si>
    <t>0113102021070</t>
  </si>
  <si>
    <t>20030627</t>
  </si>
  <si>
    <t>Dormanen</t>
  </si>
  <si>
    <t>Nick</t>
  </si>
  <si>
    <t>0309030012247</t>
  </si>
  <si>
    <t>20020827</t>
  </si>
  <si>
    <t>Peterson</t>
  </si>
  <si>
    <t>0787787160419</t>
  </si>
  <si>
    <t>20030706</t>
  </si>
  <si>
    <t>Evans</t>
  </si>
  <si>
    <t>Symone</t>
  </si>
  <si>
    <t>Amya</t>
  </si>
  <si>
    <t>0306000100118</t>
  </si>
  <si>
    <t>20030220</t>
  </si>
  <si>
    <t>Lahr</t>
  </si>
  <si>
    <t>Lacey</t>
  </si>
  <si>
    <t>Korinne</t>
  </si>
  <si>
    <t>0032010002078</t>
  </si>
  <si>
    <t>20020806</t>
  </si>
  <si>
    <t>Joel</t>
  </si>
  <si>
    <t>Owen</t>
  </si>
  <si>
    <t>0031000501587</t>
  </si>
  <si>
    <t>20030421</t>
  </si>
  <si>
    <t xml:space="preserve">Zackary </t>
  </si>
  <si>
    <t>Austin</t>
  </si>
  <si>
    <t>0306000010005</t>
  </si>
  <si>
    <t>20020818</t>
  </si>
  <si>
    <t>Stenger</t>
  </si>
  <si>
    <t>Bradley</t>
  </si>
  <si>
    <t>Richard</t>
  </si>
  <si>
    <t>0306000100041</t>
  </si>
  <si>
    <t>Juan</t>
  </si>
  <si>
    <t>Donovan</t>
  </si>
  <si>
    <t>20021222</t>
  </si>
  <si>
    <t>08</t>
  </si>
  <si>
    <t>.8</t>
  </si>
  <si>
    <t>Laporte Elementary</t>
  </si>
  <si>
    <t>No, we started with 87% of ADSIS students not meeting grade level and ended with  55% of ADSIS students not meeting grade level.  Lack of consistent attendence and scheduling affected the progress of several students.</t>
  </si>
  <si>
    <t>No, we started with 100% of ADSIS students not meeting grade level and ended with  84% of ADSIS students not meeting grade level.  Lack of consistent attendence and scheduling affected the progress of several students.</t>
  </si>
  <si>
    <t>All involved staff communicate and contribute toward finding the best intervention strategy for each student having difficulty.</t>
  </si>
  <si>
    <t>18.8</t>
  </si>
  <si>
    <t>9.7</t>
  </si>
  <si>
    <t>10.9</t>
  </si>
  <si>
    <t>8.9</t>
  </si>
  <si>
    <t>4.5</t>
  </si>
  <si>
    <t>4.9</t>
  </si>
  <si>
    <t>Dailey</t>
  </si>
  <si>
    <t>Tate</t>
  </si>
  <si>
    <t>0115010201068</t>
  </si>
  <si>
    <t>20020909</t>
  </si>
  <si>
    <t>20131001</t>
  </si>
  <si>
    <t>20140505</t>
  </si>
  <si>
    <t>SOMI</t>
  </si>
  <si>
    <t>Schmerbeck</t>
  </si>
  <si>
    <t>John</t>
  </si>
  <si>
    <t>0306000100114</t>
  </si>
  <si>
    <t>20030130</t>
  </si>
  <si>
    <t>SIGI</t>
  </si>
  <si>
    <t>Bialke</t>
  </si>
  <si>
    <t>Nicholas</t>
  </si>
  <si>
    <t>Benedict</t>
  </si>
  <si>
    <t>0306000044188</t>
  </si>
  <si>
    <t>20020119</t>
  </si>
  <si>
    <t>06</t>
  </si>
  <si>
    <t>20130913</t>
  </si>
  <si>
    <t>20140516</t>
  </si>
  <si>
    <t>Boman</t>
  </si>
  <si>
    <t>Allyson</t>
  </si>
  <si>
    <t>Jane</t>
  </si>
  <si>
    <t>0593200630064</t>
  </si>
  <si>
    <t>20020608</t>
  </si>
  <si>
    <t>19.7</t>
  </si>
  <si>
    <t>20140210</t>
  </si>
  <si>
    <t>Butcher</t>
  </si>
  <si>
    <t>Scott</t>
  </si>
  <si>
    <t>0544130010010</t>
  </si>
  <si>
    <t>20001115</t>
  </si>
  <si>
    <t>25.6</t>
  </si>
  <si>
    <t>20130930</t>
  </si>
  <si>
    <t>Herr-Ramirez</t>
  </si>
  <si>
    <t>Tayla</t>
  </si>
  <si>
    <t>0306000100013</t>
  </si>
  <si>
    <t>20020604</t>
  </si>
  <si>
    <t>Mae</t>
  </si>
  <si>
    <t>47.4</t>
  </si>
  <si>
    <t>Mondry</t>
  </si>
  <si>
    <t>Paige</t>
  </si>
  <si>
    <t>0306100010008</t>
  </si>
  <si>
    <t>20020716</t>
  </si>
  <si>
    <t>20131007</t>
  </si>
  <si>
    <t>Randolph</t>
  </si>
  <si>
    <t>JayLynn</t>
  </si>
  <si>
    <t>0115010182523</t>
  </si>
  <si>
    <t>20020624</t>
  </si>
  <si>
    <t>21.5</t>
  </si>
  <si>
    <t>Staples</t>
  </si>
  <si>
    <t>Calandra</t>
  </si>
  <si>
    <t>Jean</t>
  </si>
  <si>
    <t>0031000504852</t>
  </si>
  <si>
    <t>20011207</t>
  </si>
  <si>
    <t>16.3</t>
  </si>
  <si>
    <t>20140324</t>
  </si>
  <si>
    <t>SAME</t>
  </si>
  <si>
    <t>Laporte Secondary</t>
  </si>
  <si>
    <t>Seelye</t>
  </si>
  <si>
    <t>Aubreyaunn</t>
  </si>
  <si>
    <t>Giizis</t>
  </si>
  <si>
    <t>0118030200116</t>
  </si>
  <si>
    <t>20020319</t>
  </si>
  <si>
    <t>Fairbanks</t>
  </si>
  <si>
    <t>Darius</t>
  </si>
  <si>
    <t>Dru</t>
  </si>
  <si>
    <t>0115010191288</t>
  </si>
  <si>
    <t>20001229</t>
  </si>
  <si>
    <t>07</t>
  </si>
  <si>
    <t>13.5</t>
  </si>
  <si>
    <t>20130916</t>
  </si>
  <si>
    <t>20131126</t>
  </si>
  <si>
    <t>Gamache</t>
  </si>
  <si>
    <t>Gracie</t>
  </si>
  <si>
    <t>Annemarie</t>
  </si>
  <si>
    <t>0306000100536</t>
  </si>
  <si>
    <t>19991009</t>
  </si>
  <si>
    <t>23</t>
  </si>
  <si>
    <t>20130923</t>
  </si>
  <si>
    <t>Jourdain</t>
  </si>
  <si>
    <t>DaShawna</t>
  </si>
  <si>
    <t>Rae</t>
  </si>
  <si>
    <t>0038005270100</t>
  </si>
  <si>
    <t>20000914</t>
  </si>
  <si>
    <t>16.8</t>
  </si>
  <si>
    <t>20131216</t>
  </si>
  <si>
    <t>Molash</t>
  </si>
  <si>
    <t>0031000503831</t>
  </si>
  <si>
    <t>20010110</t>
  </si>
  <si>
    <t>20.3</t>
  </si>
  <si>
    <t>Ty</t>
  </si>
  <si>
    <t>Jonathan</t>
  </si>
  <si>
    <t>0306100010009</t>
  </si>
  <si>
    <t>20000722</t>
  </si>
  <si>
    <t>20131015</t>
  </si>
  <si>
    <t>Camryn</t>
  </si>
  <si>
    <t>0001000482579</t>
  </si>
  <si>
    <t>20010708</t>
  </si>
  <si>
    <t>14.3</t>
  </si>
  <si>
    <t>20140106</t>
  </si>
  <si>
    <t>SOMD</t>
  </si>
  <si>
    <t>Ericson</t>
  </si>
  <si>
    <t>Alana</t>
  </si>
  <si>
    <t>Raquelle</t>
  </si>
  <si>
    <t>0306000011114</t>
  </si>
  <si>
    <t>19990927</t>
  </si>
  <si>
    <t>31.5</t>
  </si>
  <si>
    <t>20131202</t>
  </si>
  <si>
    <t>Naomi</t>
  </si>
  <si>
    <t>Celine</t>
  </si>
  <si>
    <t>0306001000157</t>
  </si>
  <si>
    <t>19990520</t>
  </si>
  <si>
    <t>Alex</t>
  </si>
  <si>
    <t>0306000011083</t>
  </si>
  <si>
    <t>19991213</t>
  </si>
  <si>
    <t>27.6</t>
  </si>
  <si>
    <t>SIGD</t>
  </si>
  <si>
    <t>Pinal</t>
  </si>
  <si>
    <t>Roxane</t>
  </si>
  <si>
    <t>Alise</t>
  </si>
  <si>
    <t>0022060602202</t>
  </si>
  <si>
    <t>19991118</t>
  </si>
  <si>
    <t>Skylar</t>
  </si>
  <si>
    <t>0621000637170</t>
  </si>
  <si>
    <t>20000207</t>
  </si>
  <si>
    <t>29.8</t>
  </si>
  <si>
    <t>20140205</t>
  </si>
  <si>
    <t>1</t>
  </si>
  <si>
    <t>20140509</t>
  </si>
  <si>
    <t>20131014</t>
  </si>
  <si>
    <t>20140411</t>
  </si>
  <si>
    <t>20131021</t>
  </si>
  <si>
    <t>20140404</t>
  </si>
  <si>
    <t>20140502</t>
  </si>
  <si>
    <t>20140120</t>
  </si>
  <si>
    <t>20131118</t>
  </si>
  <si>
    <t>20140127</t>
  </si>
  <si>
    <t>20140317</t>
  </si>
  <si>
    <t>20131028</t>
  </si>
  <si>
    <t>20131115</t>
  </si>
  <si>
    <t>20140407</t>
  </si>
  <si>
    <t>20140217</t>
  </si>
  <si>
    <t>20140425</t>
  </si>
  <si>
    <t>20140103</t>
  </si>
  <si>
    <t>20131111</t>
  </si>
  <si>
    <t>7</t>
  </si>
  <si>
    <t>4</t>
  </si>
  <si>
    <t>20140203</t>
  </si>
  <si>
    <t>2140425</t>
  </si>
  <si>
    <t>20140303</t>
  </si>
  <si>
    <t>20140110</t>
  </si>
  <si>
    <t>20140328</t>
  </si>
  <si>
    <t>6.3</t>
  </si>
  <si>
    <t>4.6</t>
  </si>
  <si>
    <t>20131220</t>
  </si>
  <si>
    <t>20131008</t>
  </si>
  <si>
    <t>20140331</t>
  </si>
  <si>
    <t>20131009</t>
  </si>
  <si>
    <t>20131004</t>
  </si>
  <si>
    <t>20140121</t>
  </si>
  <si>
    <t>20140211</t>
  </si>
  <si>
    <t>20140219</t>
  </si>
  <si>
    <t>20140220</t>
  </si>
  <si>
    <t>20141001</t>
  </si>
  <si>
    <t>20140228</t>
  </si>
  <si>
    <t>20131217</t>
  </si>
  <si>
    <t>20131119</t>
  </si>
  <si>
    <t>20140204</t>
  </si>
  <si>
    <t>0306001000158</t>
  </si>
  <si>
    <t xml:space="preserve">Assuming an average cost for a licensed special education teacher of $70,000 ( with benefits/fringe costs ) divided by an average 180 days @ 7.5 hours per day one could estimate an average hourly cost of  $51.85 per hour or  $500.00 to over $700.00 per assessment not including the costs of other personnel ( i.e. School Psychologist, related service personnel, etc. ) involved in such assessment.The per pupil expenditure for a general education student is $ 3,828.00 annually. It is assumed based on general fact that it costs 2X as much to provide special education services than the average general education student, which would indicate the per pupil expenditure for special education services would be $ 7,656.00 annually.  </t>
  </si>
  <si>
    <t>The students receiving ADSIS services who are identified with IEP's are primarily receiving services in speech or EBD.</t>
  </si>
  <si>
    <t>We used MCA scores, AIMSWeb and curriculum assessments to determine students' progress.</t>
  </si>
  <si>
    <t>40% or more improvement in skill over baseline</t>
  </si>
  <si>
    <t>20-39% improvement in skill over baseline</t>
  </si>
  <si>
    <t>0-19% improvement in skill over baseline</t>
  </si>
  <si>
    <t>0-19% decrease from baseline</t>
  </si>
  <si>
    <t>20% or greater decrease from baseline</t>
  </si>
  <si>
    <t>E-mail, conferences, phone calls</t>
  </si>
  <si>
    <t>RTI monthly meetings, discussions</t>
  </si>
  <si>
    <t>Student feedback</t>
  </si>
  <si>
    <t>Administration keeps school board informed of program progress.  Community members are  informed through staff as well as school publications.</t>
  </si>
  <si>
    <t>Yes, our goal was to decrease referrals to 10, and we had only two referrals in the past year.</t>
  </si>
  <si>
    <t>The key with the students who experienced significant improvement this year seems to be frequent and regular intervention time that did not remove a student from a desired activity.  The research-based strategies included the following tools: Odyssey; Sound Partners; Sing, spell, read &amp; write; Focus Math; and Math Recovery.</t>
  </si>
  <si>
    <t>Using research-based interventions, maintaining consistent intervention schedules and attendance as well as regular meetings for staff to collaborate on response to intervention strategies played vital roles in successful interventions with students.</t>
  </si>
  <si>
    <t>Identify and monitor progress of students in reading and math.</t>
  </si>
  <si>
    <t>Increase the percentage of students making high growth on the MCA math test.</t>
  </si>
  <si>
    <t>Identify students below grade level in math and use research based interventions to improve math.</t>
  </si>
  <si>
    <t>Identify students reading below grade level and use research based interventions to improve reading.</t>
  </si>
  <si>
    <t>Every student reading at grade level by the end of 3rd grade.</t>
  </si>
  <si>
    <t>We used RTI to set our students' goals, plan interventions and measure achievement.</t>
  </si>
  <si>
    <t xml:space="preserve">Identify students below 80% proficiency in reading and math. </t>
  </si>
  <si>
    <t>Identify and monitor students below 80% proficiency in reading and math.</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</si>
</sst>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_([$$-409]* #,##0.00_);_([$$-409]* \(#,##0.00\);_([$$-409]* &quot;-&quot;??_);_(@_)"/>
    <numFmt numFmtId="167" formatCode="&quot;Yes&quot;;&quot;Yes&quot;;&quot;No&quot;"/>
    <numFmt numFmtId="168" formatCode="&quot;True&quot;;&quot;True&quot;;&quot;False&quot;"/>
    <numFmt numFmtId="169" formatCode="&quot;On&quot;;&quot;On&quot;;&quot;Off&quot;"/>
    <numFmt numFmtId="170" formatCode="[$€-2]\ #,##0.00_);[Red]\([$€-2]\ #,##0.00\)"/>
  </numFmts>
  <fonts count="84">
    <font>
      <sz val="12"/>
      <color theme="1"/>
      <name val="Calibri"/>
      <family val="2"/>
    </font>
    <font>
      <sz val="11"/>
      <color indexed="8"/>
      <name val="Calibri"/>
      <family val="2"/>
    </font>
    <font>
      <sz val="10"/>
      <color indexed="8"/>
      <name val="Arial"/>
      <family val="2"/>
    </font>
    <font>
      <b/>
      <sz val="10"/>
      <color indexed="8"/>
      <name val="Arial"/>
      <family val="2"/>
    </font>
    <font>
      <sz val="10"/>
      <name val="Arial"/>
      <family val="2"/>
    </font>
    <font>
      <b/>
      <sz val="8.5"/>
      <name val="Arial"/>
      <family val="2"/>
    </font>
    <font>
      <b/>
      <sz val="10"/>
      <name val="Arial"/>
      <family val="2"/>
    </font>
    <font>
      <sz val="9"/>
      <color indexed="8"/>
      <name val="Arial"/>
      <family val="2"/>
    </font>
    <font>
      <sz val="8"/>
      <name val="Calibri"/>
      <family val="2"/>
    </font>
    <font>
      <b/>
      <sz val="14"/>
      <name val="Arial"/>
      <family val="2"/>
    </font>
    <font>
      <b/>
      <sz val="12"/>
      <name val="Arial"/>
      <family val="2"/>
    </font>
    <font>
      <b/>
      <sz val="14"/>
      <color indexed="8"/>
      <name val="Calibri"/>
      <family val="2"/>
    </font>
    <font>
      <b/>
      <sz val="11"/>
      <color indexed="10"/>
      <name val="Calibri"/>
      <family val="2"/>
    </font>
    <font>
      <sz val="10"/>
      <name val="Verdana"/>
      <family val="2"/>
    </font>
    <font>
      <b/>
      <sz val="15"/>
      <color indexed="8"/>
      <name val="Arial"/>
      <family val="2"/>
    </font>
    <font>
      <b/>
      <sz val="9"/>
      <color indexed="8"/>
      <name val="Arial"/>
      <family val="2"/>
    </font>
    <font>
      <sz val="9"/>
      <name val="Arial"/>
      <family val="2"/>
    </font>
    <font>
      <b/>
      <sz val="9"/>
      <name val="Arial"/>
      <family val="2"/>
    </font>
    <font>
      <sz val="9"/>
      <color indexed="12"/>
      <name val="Arial"/>
      <family val="2"/>
    </font>
    <font>
      <b/>
      <sz val="9"/>
      <color indexed="12"/>
      <name val="Arial"/>
      <family val="2"/>
    </font>
    <font>
      <b/>
      <sz val="14"/>
      <color indexed="8"/>
      <name val="Arial"/>
      <family val="2"/>
    </font>
    <font>
      <b/>
      <sz val="12"/>
      <color indexed="8"/>
      <name val="Arial"/>
      <family val="2"/>
    </font>
    <font>
      <sz val="8.5"/>
      <name val="Arial"/>
      <family val="2"/>
    </font>
    <font>
      <sz val="10"/>
      <color indexed="8"/>
      <name val="Times New Roman"/>
      <family val="1"/>
    </font>
    <font>
      <sz val="8"/>
      <name val="Arial"/>
      <family val="2"/>
    </font>
    <font>
      <sz val="9"/>
      <name val="Times New Roman"/>
      <family val="1"/>
    </font>
    <font>
      <b/>
      <sz val="8"/>
      <name val="Arial"/>
      <family val="2"/>
    </font>
    <font>
      <b/>
      <sz val="15"/>
      <name val="Arial"/>
      <family val="2"/>
    </font>
    <font>
      <b/>
      <sz val="7.5"/>
      <color indexed="8"/>
      <name val="Arial"/>
      <family val="2"/>
    </font>
    <font>
      <sz val="7.5"/>
      <color indexed="8"/>
      <name val="Arial"/>
      <family val="2"/>
    </font>
    <font>
      <sz val="7.5"/>
      <color indexed="10"/>
      <name val="Arial"/>
      <family val="2"/>
    </font>
    <font>
      <sz val="7.5"/>
      <name val="Arial"/>
      <family val="2"/>
    </font>
    <font>
      <b/>
      <sz val="7.5"/>
      <color indexed="10"/>
      <name val="Arial"/>
      <family val="2"/>
    </font>
    <font>
      <b/>
      <sz val="7.5"/>
      <name val="Arial"/>
      <family val="2"/>
    </font>
    <font>
      <sz val="7.5"/>
      <color indexed="8"/>
      <name val="Times New Roman"/>
      <family val="1"/>
    </font>
    <font>
      <sz val="8"/>
      <color indexed="8"/>
      <name val="Arial"/>
      <family val="2"/>
    </font>
    <font>
      <b/>
      <sz val="8"/>
      <color indexed="8"/>
      <name val="Arial"/>
      <family val="2"/>
    </font>
    <font>
      <b/>
      <sz val="11"/>
      <color indexed="8"/>
      <name val="Arial"/>
      <family val="2"/>
    </font>
    <font>
      <b/>
      <sz val="11"/>
      <name val="Arial"/>
      <family val="2"/>
    </font>
    <font>
      <b/>
      <sz val="8"/>
      <color indexed="10"/>
      <name val="Arial"/>
      <family val="2"/>
    </font>
    <font>
      <sz val="8"/>
      <color indexed="10"/>
      <name val="Arial"/>
      <family val="2"/>
    </font>
    <font>
      <sz val="7"/>
      <name val="Arial"/>
      <family val="2"/>
    </font>
    <font>
      <sz val="7"/>
      <color indexed="8"/>
      <name val="Arial"/>
      <family val="2"/>
    </font>
    <font>
      <u val="single"/>
      <sz val="7"/>
      <color indexed="8"/>
      <name val="Arial"/>
      <family val="2"/>
    </font>
    <font>
      <b/>
      <sz val="7"/>
      <color indexed="8"/>
      <name val="Arial"/>
      <family val="2"/>
    </font>
    <font>
      <sz val="12"/>
      <color indexed="8"/>
      <name val="Calibri"/>
      <family val="2"/>
    </font>
    <font>
      <sz val="9"/>
      <color indexed="10"/>
      <name val="Arial"/>
      <family val="2"/>
    </font>
    <font>
      <sz val="11"/>
      <color indexed="62"/>
      <name val="Calibri"/>
      <family val="2"/>
    </font>
    <font>
      <sz val="7.5"/>
      <color indexed="8"/>
      <name val="Calibri"/>
      <family val="2"/>
    </font>
    <font>
      <sz val="12"/>
      <color indexed="8"/>
      <name val="Arial"/>
      <family val="2"/>
    </font>
    <font>
      <sz val="8"/>
      <color indexed="8"/>
      <name val="Tahoma"/>
      <family val="2"/>
    </font>
    <font>
      <sz val="10"/>
      <color indexed="8"/>
      <name val="Geneva"/>
      <family val="0"/>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9"/>
        <bgColor indexed="64"/>
      </patternFill>
    </fill>
    <fill>
      <patternFill patternType="solid">
        <fgColor indexed="52"/>
        <bgColor indexed="64"/>
      </patternFill>
    </fill>
    <fill>
      <patternFill patternType="solid">
        <fgColor indexed="29"/>
        <bgColor indexed="64"/>
      </patternFill>
    </fill>
    <fill>
      <patternFill patternType="solid">
        <fgColor indexed="8"/>
        <bgColor indexed="64"/>
      </patternFill>
    </fill>
    <fill>
      <patternFill patternType="solid">
        <fgColor indexed="34"/>
        <bgColor indexed="64"/>
      </patternFill>
    </fill>
    <fill>
      <patternFill patternType="solid">
        <fgColor indexed="8"/>
        <bgColor indexed="64"/>
      </patternFill>
    </fill>
    <fill>
      <patternFill patternType="solid">
        <fgColor indexed="52"/>
        <bgColor indexed="64"/>
      </patternFill>
    </fill>
    <fill>
      <patternFill patternType="solid">
        <fgColor indexed="13"/>
        <bgColor indexed="64"/>
      </patternFill>
    </fill>
    <fill>
      <patternFill patternType="solid">
        <fgColor indexed="34"/>
        <bgColor indexed="64"/>
      </patternFill>
    </fill>
    <fill>
      <patternFill patternType="solid">
        <fgColor indexed="43"/>
        <bgColor indexed="64"/>
      </patternFill>
    </fill>
    <fill>
      <patternFill patternType="solid">
        <fgColor indexed="41"/>
        <bgColor indexed="64"/>
      </patternFill>
    </fill>
    <fill>
      <patternFill patternType="solid">
        <fgColor indexed="44"/>
        <bgColor indexed="64"/>
      </patternFill>
    </fill>
    <fill>
      <patternFill patternType="solid">
        <fgColor indexed="27"/>
        <bgColor indexed="64"/>
      </patternFill>
    </fill>
    <fill>
      <patternFill patternType="solid">
        <fgColor indexed="44"/>
        <bgColor indexed="64"/>
      </patternFill>
    </fill>
    <fill>
      <patternFill patternType="solid">
        <fgColor indexed="50"/>
        <bgColor indexed="64"/>
      </patternFill>
    </fill>
    <fill>
      <patternFill patternType="solid">
        <fgColor indexed="9"/>
        <bgColor indexed="64"/>
      </patternFill>
    </fill>
  </fills>
  <borders count="1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top style="double"/>
      <bottom style="thin"/>
    </border>
    <border>
      <left style="thin"/>
      <right style="thin"/>
      <top style="thin"/>
      <bottom style="thin"/>
    </border>
    <border>
      <left style="thin"/>
      <right style="thin"/>
      <top style="thin"/>
      <bottom style="thick"/>
    </border>
    <border>
      <left style="thin"/>
      <right style="thin"/>
      <top style="thin"/>
      <bottom/>
    </border>
    <border>
      <left style="thin"/>
      <right style="thin"/>
      <top style="double"/>
      <bottom style="thin"/>
    </border>
    <border>
      <left style="thin"/>
      <right style="thin"/>
      <top style="double"/>
      <bottom/>
    </border>
    <border>
      <left style="thin"/>
      <right style="thin"/>
      <top/>
      <bottom/>
    </border>
    <border>
      <left style="thin"/>
      <right style="thin"/>
      <top style="medium"/>
      <bottom style="thin"/>
    </border>
    <border>
      <left style="thin"/>
      <right/>
      <top style="medium"/>
      <bottom/>
    </border>
    <border>
      <left style="thin"/>
      <right/>
      <top/>
      <bottom style="medium"/>
    </border>
    <border>
      <left style="thin"/>
      <right style="thin"/>
      <top style="thin"/>
      <bottom style="medium"/>
    </border>
    <border>
      <left style="medium"/>
      <right style="thin"/>
      <top style="thin"/>
      <bottom style="thin"/>
    </border>
    <border>
      <left style="medium"/>
      <right style="thin"/>
      <top/>
      <bottom style="thin"/>
    </border>
    <border>
      <left style="thin"/>
      <right style="thin"/>
      <top/>
      <bottom style="thin"/>
    </border>
    <border>
      <left style="thin"/>
      <right/>
      <top/>
      <bottom style="thin"/>
    </border>
    <border>
      <left style="thin"/>
      <right style="medium"/>
      <top style="thin"/>
      <bottom style="thin"/>
    </border>
    <border>
      <left style="medium"/>
      <right style="thin"/>
      <top style="thin"/>
      <bottom style="medium"/>
    </border>
    <border>
      <left style="medium"/>
      <right style="thin"/>
      <top style="thin"/>
      <bottom/>
    </border>
    <border>
      <left style="thin"/>
      <right style="medium"/>
      <top style="thin"/>
      <bottom/>
    </border>
    <border>
      <left style="thin"/>
      <right style="thin"/>
      <top style="medium"/>
      <bottom style="medium"/>
    </border>
    <border>
      <left style="thin"/>
      <right style="medium"/>
      <top/>
      <bottom style="thin"/>
    </border>
    <border>
      <left style="thin"/>
      <right style="medium"/>
      <top style="thin"/>
      <bottom style="medium"/>
    </border>
    <border>
      <left style="thin"/>
      <right/>
      <top style="thin"/>
      <bottom/>
    </border>
    <border>
      <left/>
      <right style="thin"/>
      <top/>
      <bottom style="thin"/>
    </border>
    <border>
      <left style="medium"/>
      <right/>
      <top style="thin"/>
      <bottom style="thin"/>
    </border>
    <border>
      <left style="medium"/>
      <right style="thin"/>
      <top style="medium"/>
      <bottom style="thin"/>
    </border>
    <border>
      <left style="thin"/>
      <right style="medium"/>
      <top style="medium"/>
      <bottom style="thin"/>
    </border>
    <border>
      <left style="thin"/>
      <right style="thin"/>
      <top style="medium"/>
      <bottom/>
    </border>
    <border>
      <left style="medium"/>
      <right style="thin"/>
      <top style="medium"/>
      <bottom/>
    </border>
    <border>
      <left/>
      <right style="medium"/>
      <top/>
      <bottom style="thin"/>
    </border>
    <border>
      <left/>
      <right style="thin"/>
      <top style="thin"/>
      <bottom style="medium"/>
    </border>
    <border>
      <left style="thin"/>
      <right style="medium"/>
      <top style="medium"/>
      <bottom style="medium"/>
    </border>
    <border>
      <left style="thin"/>
      <right/>
      <top style="thin"/>
      <bottom style="medium"/>
    </border>
    <border>
      <left/>
      <right/>
      <top/>
      <bottom style="medium"/>
    </border>
    <border>
      <left style="medium"/>
      <right/>
      <top style="thin"/>
      <bottom style="medium"/>
    </border>
    <border>
      <left/>
      <right/>
      <top style="medium"/>
      <bottom style="medium"/>
    </border>
    <border>
      <left/>
      <right style="thin"/>
      <top style="thin"/>
      <bottom style="thin"/>
    </border>
    <border>
      <left style="thin"/>
      <right/>
      <top style="thin"/>
      <bottom style="thin"/>
    </border>
    <border>
      <left/>
      <right/>
      <top style="thin"/>
      <bottom style="thin"/>
    </border>
    <border>
      <left style="medium"/>
      <right/>
      <top/>
      <bottom/>
    </border>
    <border>
      <left style="medium"/>
      <right style="thin"/>
      <top style="medium"/>
      <bottom style="medium"/>
    </border>
    <border>
      <left style="medium"/>
      <right style="thin"/>
      <top/>
      <bottom/>
    </border>
    <border>
      <left style="thin"/>
      <right style="medium"/>
      <top/>
      <bottom/>
    </border>
    <border>
      <left style="thin"/>
      <right/>
      <top/>
      <bottom style="double"/>
    </border>
    <border>
      <left/>
      <right style="thin"/>
      <top style="double"/>
      <bottom/>
    </border>
    <border>
      <left style="thin"/>
      <right/>
      <top style="double"/>
      <bottom/>
    </border>
    <border>
      <left style="medium"/>
      <right/>
      <top style="medium"/>
      <bottom style="medium"/>
    </border>
    <border>
      <left/>
      <right/>
      <top style="thin"/>
      <bottom style="medium"/>
    </border>
    <border>
      <left/>
      <right style="medium"/>
      <top style="medium"/>
      <bottom style="medium"/>
    </border>
    <border>
      <left/>
      <right/>
      <top style="medium"/>
      <bottom/>
    </border>
    <border>
      <left/>
      <right style="medium"/>
      <top style="thin"/>
      <bottom style="medium"/>
    </border>
    <border>
      <left/>
      <right style="medium"/>
      <top style="thin"/>
      <bottom style="thin"/>
    </border>
    <border>
      <left style="medium"/>
      <right style="thin"/>
      <top/>
      <bottom style="medium"/>
    </border>
    <border>
      <left style="medium"/>
      <right/>
      <top style="medium"/>
      <bottom style="thin"/>
    </border>
    <border>
      <left/>
      <right/>
      <top style="medium"/>
      <bottom style="thin"/>
    </border>
    <border>
      <left/>
      <right style="medium"/>
      <top style="medium"/>
      <bottom style="thin"/>
    </border>
    <border>
      <left style="thin"/>
      <right/>
      <top style="medium"/>
      <bottom style="medium"/>
    </border>
    <border>
      <left/>
      <right style="thin"/>
      <top style="medium"/>
      <bottom style="medium"/>
    </border>
    <border>
      <left/>
      <right/>
      <top/>
      <bottom style="thin"/>
    </border>
    <border>
      <left/>
      <right style="thin"/>
      <top style="thin"/>
      <bottom/>
    </border>
    <border>
      <left/>
      <right style="thin"/>
      <top style="medium"/>
      <bottom style="thin"/>
    </border>
    <border>
      <left/>
      <right/>
      <top style="thin"/>
      <bottom/>
    </border>
    <border>
      <left/>
      <right style="medium"/>
      <top style="thin"/>
      <bottom/>
    </border>
    <border>
      <left/>
      <right style="medium"/>
      <top/>
      <bottom/>
    </border>
    <border>
      <left/>
      <right style="medium"/>
      <top/>
      <bottom style="medium"/>
    </border>
    <border>
      <left style="medium"/>
      <right/>
      <top style="medium"/>
      <bottom/>
    </border>
    <border>
      <left/>
      <right style="medium"/>
      <top style="medium"/>
      <bottom/>
    </border>
    <border>
      <left style="medium"/>
      <right/>
      <top/>
      <bottom style="thin"/>
    </border>
    <border>
      <left style="medium"/>
      <right/>
      <top style="thin"/>
      <bottom/>
    </border>
    <border>
      <left style="thin"/>
      <right style="medium"/>
      <top style="medium"/>
      <bottom/>
    </border>
    <border>
      <left style="medium"/>
      <right style="medium"/>
      <top/>
      <bottom/>
    </border>
    <border>
      <left style="thin"/>
      <right/>
      <top style="medium"/>
      <bottom style="thin"/>
    </border>
    <border>
      <left/>
      <right style="thin"/>
      <top/>
      <bottom/>
    </border>
    <border>
      <left/>
      <right style="thin"/>
      <top style="medium"/>
      <bottom/>
    </border>
    <border>
      <left style="thin"/>
      <right/>
      <top style="thin"/>
      <bottom style="thick"/>
    </border>
    <border>
      <left/>
      <right/>
      <top style="thin"/>
      <bottom style="thick"/>
    </border>
    <border>
      <left/>
      <right style="thin"/>
      <top style="thin"/>
      <bottom style="thick"/>
    </border>
    <border>
      <left/>
      <right/>
      <top style="thick"/>
      <bottom/>
    </border>
    <border>
      <left/>
      <right/>
      <top style="thick"/>
      <bottom style="medium"/>
    </border>
    <border>
      <left style="thin"/>
      <right/>
      <top/>
      <bottom style="thick"/>
    </border>
    <border>
      <left/>
      <right/>
      <top/>
      <bottom style="thick"/>
    </border>
    <border>
      <left/>
      <right style="thin"/>
      <top/>
      <bottom style="thick"/>
    </border>
    <border>
      <left/>
      <right/>
      <top style="double"/>
      <bottom style="medium"/>
    </border>
    <border>
      <left/>
      <right style="thin"/>
      <top style="double"/>
      <bottom style="medium"/>
    </border>
    <border>
      <left/>
      <right/>
      <top style="medium"/>
      <bottom style="double"/>
    </border>
    <border>
      <left/>
      <right style="thin"/>
      <top style="medium"/>
      <bottom style="double"/>
    </border>
    <border>
      <left/>
      <right style="thin"/>
      <top/>
      <bottom style="medium"/>
    </border>
    <border>
      <left style="thin"/>
      <right/>
      <top style="double"/>
      <bottom style="medium"/>
    </border>
    <border>
      <left style="thin"/>
      <right/>
      <top style="medium"/>
      <bottom style="double"/>
    </border>
    <border>
      <left/>
      <right/>
      <top style="double"/>
      <bottom style="double"/>
    </border>
    <border>
      <left/>
      <right style="thin"/>
      <top style="double"/>
      <bottom style="double"/>
    </border>
    <border>
      <left/>
      <right/>
      <top style="double"/>
      <bottom/>
    </border>
    <border>
      <left/>
      <right/>
      <top style="thick"/>
      <bottom style="thin"/>
    </border>
    <border>
      <left style="thin"/>
      <right/>
      <top style="thin"/>
      <bottom style="double"/>
    </border>
    <border>
      <left/>
      <right/>
      <top style="thin"/>
      <bottom style="double"/>
    </border>
    <border>
      <left/>
      <right style="thin"/>
      <top style="thin"/>
      <bottom style="double"/>
    </border>
    <border>
      <left/>
      <right/>
      <top style="thick"/>
      <bottom style="thick"/>
    </border>
    <border>
      <left style="thin"/>
      <right/>
      <top style="thick"/>
      <bottom style="thick"/>
    </border>
    <border>
      <left/>
      <right style="thin"/>
      <top style="thick"/>
      <bottom style="thick"/>
    </border>
    <border>
      <left style="thin"/>
      <right/>
      <top style="thick"/>
      <bottom style="double"/>
    </border>
    <border>
      <left/>
      <right/>
      <top style="thick"/>
      <bottom style="double"/>
    </border>
    <border>
      <left/>
      <right style="thin"/>
      <top style="thick"/>
      <bottom style="double"/>
    </border>
    <border>
      <left/>
      <right style="thin"/>
      <top style="double"/>
      <bottom style="thin"/>
    </border>
    <border>
      <left style="thin"/>
      <right/>
      <top style="double"/>
      <bottom style="double"/>
    </border>
    <border>
      <left/>
      <right/>
      <top style="double"/>
      <bottom style="thin"/>
    </border>
    <border>
      <left style="medium"/>
      <right/>
      <top style="thick"/>
      <bottom style="medium"/>
    </border>
    <border>
      <left/>
      <right style="thin"/>
      <top style="thick"/>
      <bottom style="medium"/>
    </border>
    <border>
      <left/>
      <right/>
      <top style="double"/>
      <bottom style="thick"/>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45"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4"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1357">
    <xf numFmtId="0" fontId="0" fillId="0" borderId="0" xfId="0" applyFont="1" applyAlignment="1">
      <alignment/>
    </xf>
    <xf numFmtId="0" fontId="2" fillId="0" borderId="0" xfId="0" applyFont="1" applyBorder="1" applyAlignment="1" applyProtection="1">
      <alignment/>
      <protection/>
    </xf>
    <xf numFmtId="0" fontId="2" fillId="0" borderId="0" xfId="0" applyFont="1" applyFill="1" applyBorder="1" applyAlignment="1" applyProtection="1">
      <alignment/>
      <protection/>
    </xf>
    <xf numFmtId="0" fontId="0" fillId="0" borderId="0" xfId="0" applyFill="1" applyAlignment="1" applyProtection="1">
      <alignment/>
      <protection/>
    </xf>
    <xf numFmtId="0" fontId="22" fillId="0" borderId="0" xfId="0" applyFont="1" applyFill="1" applyBorder="1" applyAlignment="1" applyProtection="1">
      <alignment horizontal="left" vertical="center" wrapText="1"/>
      <protection/>
    </xf>
    <xf numFmtId="0" fontId="22" fillId="0" borderId="0" xfId="0" applyFont="1" applyFill="1" applyBorder="1" applyAlignment="1" applyProtection="1">
      <alignment horizontal="left" vertical="top" wrapText="1"/>
      <protection/>
    </xf>
    <xf numFmtId="0" fontId="25" fillId="0" borderId="10" xfId="0" applyFont="1" applyBorder="1" applyAlignment="1" applyProtection="1">
      <alignment horizontal="center"/>
      <protection/>
    </xf>
    <xf numFmtId="0" fontId="25" fillId="0" borderId="11" xfId="0" applyFont="1" applyBorder="1" applyAlignment="1" applyProtection="1">
      <alignment horizontal="center"/>
      <protection/>
    </xf>
    <xf numFmtId="2" fontId="16" fillId="33" borderId="12" xfId="0" applyNumberFormat="1" applyFont="1" applyFill="1" applyBorder="1" applyAlignment="1" applyProtection="1">
      <alignment horizontal="center"/>
      <protection locked="0"/>
    </xf>
    <xf numFmtId="44" fontId="16" fillId="33" borderId="12" xfId="0" applyNumberFormat="1" applyFont="1" applyFill="1" applyBorder="1" applyAlignment="1" applyProtection="1">
      <alignment/>
      <protection locked="0"/>
    </xf>
    <xf numFmtId="2" fontId="17" fillId="34" borderId="13" xfId="0" applyNumberFormat="1" applyFont="1" applyFill="1" applyBorder="1" applyAlignment="1" applyProtection="1">
      <alignment horizontal="center"/>
      <protection/>
    </xf>
    <xf numFmtId="44" fontId="16" fillId="0" borderId="13" xfId="0" applyNumberFormat="1" applyFont="1" applyFill="1" applyBorder="1" applyAlignment="1" applyProtection="1">
      <alignment/>
      <protection/>
    </xf>
    <xf numFmtId="0" fontId="4" fillId="0" borderId="14" xfId="0" applyFont="1" applyBorder="1" applyAlignment="1" applyProtection="1">
      <alignment/>
      <protection/>
    </xf>
    <xf numFmtId="0" fontId="25" fillId="0" borderId="14" xfId="0" applyFont="1" applyBorder="1" applyAlignment="1" applyProtection="1">
      <alignment horizontal="center"/>
      <protection/>
    </xf>
    <xf numFmtId="0" fontId="25" fillId="0" borderId="15" xfId="0" applyFont="1" applyBorder="1" applyAlignment="1" applyProtection="1">
      <alignment horizontal="center"/>
      <protection/>
    </xf>
    <xf numFmtId="0" fontId="25" fillId="0" borderId="16" xfId="0" applyFont="1" applyBorder="1" applyAlignment="1" applyProtection="1">
      <alignment/>
      <protection/>
    </xf>
    <xf numFmtId="0" fontId="6" fillId="0" borderId="16" xfId="0" applyFont="1" applyBorder="1" applyAlignment="1" applyProtection="1">
      <alignment/>
      <protection/>
    </xf>
    <xf numFmtId="0" fontId="16" fillId="0" borderId="12" xfId="0" applyFont="1" applyBorder="1" applyAlignment="1" applyProtection="1">
      <alignment/>
      <protection/>
    </xf>
    <xf numFmtId="2" fontId="6" fillId="34" borderId="12" xfId="0" applyNumberFormat="1" applyFont="1" applyFill="1" applyBorder="1" applyAlignment="1" applyProtection="1">
      <alignment/>
      <protection/>
    </xf>
    <xf numFmtId="0" fontId="6" fillId="34" borderId="12" xfId="0" applyFont="1" applyFill="1" applyBorder="1" applyAlignment="1" applyProtection="1">
      <alignment horizontal="right"/>
      <protection/>
    </xf>
    <xf numFmtId="0" fontId="17" fillId="0" borderId="0" xfId="0" applyFont="1" applyFill="1" applyBorder="1" applyAlignment="1" applyProtection="1">
      <alignment/>
      <protection/>
    </xf>
    <xf numFmtId="0" fontId="16" fillId="0" borderId="0" xfId="55" applyFont="1" applyBorder="1" applyAlignment="1" applyProtection="1">
      <alignment horizontal="left" wrapText="1"/>
      <protection/>
    </xf>
    <xf numFmtId="0" fontId="25" fillId="0" borderId="0" xfId="0" applyFont="1" applyBorder="1" applyAlignment="1" applyProtection="1">
      <alignment/>
      <protection/>
    </xf>
    <xf numFmtId="0" fontId="26" fillId="0" borderId="0" xfId="0" applyFont="1" applyBorder="1" applyAlignment="1" applyProtection="1">
      <alignment horizontal="center"/>
      <protection/>
    </xf>
    <xf numFmtId="44" fontId="16" fillId="0" borderId="0" xfId="0" applyNumberFormat="1" applyFont="1" applyFill="1" applyBorder="1" applyAlignment="1" applyProtection="1">
      <alignment/>
      <protection/>
    </xf>
    <xf numFmtId="44" fontId="17" fillId="0" borderId="0" xfId="0" applyNumberFormat="1" applyFont="1" applyFill="1" applyBorder="1" applyAlignment="1" applyProtection="1">
      <alignment/>
      <protection/>
    </xf>
    <xf numFmtId="0" fontId="6" fillId="0" borderId="0" xfId="0" applyFont="1" applyFill="1" applyBorder="1" applyAlignment="1" applyProtection="1">
      <alignment horizontal="center" wrapText="1"/>
      <protection/>
    </xf>
    <xf numFmtId="0" fontId="26" fillId="0" borderId="0" xfId="0" applyFont="1" applyFill="1" applyBorder="1" applyAlignment="1" applyProtection="1">
      <alignment horizontal="center"/>
      <protection/>
    </xf>
    <xf numFmtId="44" fontId="6" fillId="0" borderId="0" xfId="0" applyNumberFormat="1" applyFont="1" applyFill="1" applyBorder="1" applyAlignment="1" applyProtection="1">
      <alignment/>
      <protection/>
    </xf>
    <xf numFmtId="0" fontId="25" fillId="0" borderId="0" xfId="0" applyFont="1" applyFill="1" applyBorder="1" applyAlignment="1" applyProtection="1">
      <alignment/>
      <protection/>
    </xf>
    <xf numFmtId="0" fontId="25" fillId="0" borderId="17" xfId="0" applyFont="1" applyBorder="1" applyAlignment="1" applyProtection="1">
      <alignment horizontal="center"/>
      <protection/>
    </xf>
    <xf numFmtId="2" fontId="6" fillId="34" borderId="13" xfId="0" applyNumberFormat="1" applyFont="1" applyFill="1" applyBorder="1" applyAlignment="1" applyProtection="1">
      <alignment/>
      <protection/>
    </xf>
    <xf numFmtId="0" fontId="17" fillId="0" borderId="18" xfId="0" applyFont="1" applyBorder="1" applyAlignment="1" applyProtection="1">
      <alignment horizontal="center" wrapText="1"/>
      <protection/>
    </xf>
    <xf numFmtId="0" fontId="4" fillId="0" borderId="19" xfId="0" applyFont="1" applyBorder="1" applyAlignment="1" applyProtection="1">
      <alignment/>
      <protection/>
    </xf>
    <xf numFmtId="0" fontId="16" fillId="0" borderId="19" xfId="0" applyFont="1" applyBorder="1" applyAlignment="1" applyProtection="1">
      <alignment/>
      <protection/>
    </xf>
    <xf numFmtId="0" fontId="16" fillId="0" borderId="20" xfId="0" applyFont="1" applyBorder="1" applyAlignment="1" applyProtection="1">
      <alignment/>
      <protection/>
    </xf>
    <xf numFmtId="0" fontId="0" fillId="0" borderId="0" xfId="0" applyFill="1" applyAlignment="1" applyProtection="1">
      <alignment horizontal="right"/>
      <protection/>
    </xf>
    <xf numFmtId="0" fontId="0" fillId="0" borderId="0" xfId="0" applyFill="1" applyAlignment="1" applyProtection="1">
      <alignment horizontal="center"/>
      <protection/>
    </xf>
    <xf numFmtId="2" fontId="16" fillId="33" borderId="12" xfId="0" applyNumberFormat="1" applyFont="1" applyFill="1" applyBorder="1" applyAlignment="1" applyProtection="1">
      <alignment horizontal="center" vertical="center"/>
      <protection locked="0"/>
    </xf>
    <xf numFmtId="44" fontId="16" fillId="33" borderId="12" xfId="0" applyNumberFormat="1" applyFont="1" applyFill="1" applyBorder="1" applyAlignment="1" applyProtection="1">
      <alignment vertical="center"/>
      <protection locked="0"/>
    </xf>
    <xf numFmtId="0" fontId="22" fillId="0" borderId="12" xfId="0" applyFont="1" applyFill="1" applyBorder="1" applyAlignment="1" applyProtection="1">
      <alignment horizontal="center" vertical="center" wrapText="1"/>
      <protection/>
    </xf>
    <xf numFmtId="0" fontId="22" fillId="0" borderId="12" xfId="0" applyNumberFormat="1" applyFont="1" applyFill="1" applyBorder="1" applyAlignment="1" applyProtection="1">
      <alignment horizontal="center" vertical="center" wrapText="1"/>
      <protection/>
    </xf>
    <xf numFmtId="0" fontId="22" fillId="0" borderId="21" xfId="0" applyFont="1" applyFill="1" applyBorder="1" applyAlignment="1" applyProtection="1">
      <alignment horizontal="center" vertical="center" wrapText="1"/>
      <protection/>
    </xf>
    <xf numFmtId="0" fontId="22" fillId="0" borderId="21" xfId="0" applyNumberFormat="1" applyFont="1" applyFill="1" applyBorder="1" applyAlignment="1" applyProtection="1">
      <alignment horizontal="center" vertical="center" wrapText="1"/>
      <protection/>
    </xf>
    <xf numFmtId="0" fontId="0" fillId="0" borderId="12" xfId="0" applyBorder="1" applyAlignment="1">
      <alignment horizontal="center"/>
    </xf>
    <xf numFmtId="49" fontId="0" fillId="0" borderId="12" xfId="0" applyNumberFormat="1" applyBorder="1" applyAlignment="1">
      <alignment horizontal="center"/>
    </xf>
    <xf numFmtId="0" fontId="0" fillId="0" borderId="12" xfId="0" applyNumberFormat="1" applyBorder="1" applyAlignment="1">
      <alignment horizontal="center"/>
    </xf>
    <xf numFmtId="0" fontId="0" fillId="0" borderId="12" xfId="0" applyBorder="1" applyAlignment="1">
      <alignment horizontal="center" wrapText="1"/>
    </xf>
    <xf numFmtId="164" fontId="0" fillId="0" borderId="12" xfId="0" applyNumberFormat="1" applyBorder="1" applyAlignment="1">
      <alignment horizontal="right" wrapText="1"/>
    </xf>
    <xf numFmtId="0" fontId="0" fillId="0" borderId="12" xfId="0" applyFill="1" applyBorder="1" applyAlignment="1">
      <alignment horizontal="center" wrapText="1"/>
    </xf>
    <xf numFmtId="0" fontId="7" fillId="0" borderId="0" xfId="0" applyFont="1" applyFill="1" applyBorder="1" applyAlignment="1" applyProtection="1">
      <alignment/>
      <protection/>
    </xf>
    <xf numFmtId="0" fontId="7" fillId="0" borderId="0" xfId="0" applyFont="1" applyFill="1" applyBorder="1" applyAlignment="1" applyProtection="1">
      <alignment wrapText="1"/>
      <protection/>
    </xf>
    <xf numFmtId="0" fontId="15" fillId="0" borderId="0" xfId="0" applyFont="1" applyFill="1" applyBorder="1" applyAlignment="1" applyProtection="1">
      <alignment horizontal="right" wrapText="1"/>
      <protection/>
    </xf>
    <xf numFmtId="0" fontId="7" fillId="0" borderId="0" xfId="0" applyFont="1" applyFill="1" applyBorder="1" applyAlignment="1" applyProtection="1">
      <alignment horizontal="left" wrapText="1"/>
      <protection/>
    </xf>
    <xf numFmtId="0" fontId="7" fillId="0" borderId="0" xfId="0" applyFont="1" applyFill="1" applyBorder="1" applyAlignment="1" applyProtection="1">
      <alignment horizontal="left"/>
      <protection/>
    </xf>
    <xf numFmtId="0" fontId="15" fillId="0" borderId="0" xfId="0" applyFont="1" applyBorder="1" applyAlignment="1" applyProtection="1">
      <alignment/>
      <protection/>
    </xf>
    <xf numFmtId="0" fontId="15" fillId="0" borderId="0" xfId="0" applyFont="1" applyFill="1" applyBorder="1" applyAlignment="1" applyProtection="1">
      <alignment horizontal="left"/>
      <protection/>
    </xf>
    <xf numFmtId="0" fontId="7" fillId="0" borderId="0" xfId="0" applyFont="1" applyFill="1" applyAlignment="1" applyProtection="1">
      <alignment horizontal="left"/>
      <protection/>
    </xf>
    <xf numFmtId="0" fontId="7" fillId="0" borderId="0" xfId="0" applyFont="1" applyFill="1" applyBorder="1" applyAlignment="1" applyProtection="1">
      <alignment horizontal="left" vertical="center"/>
      <protection/>
    </xf>
    <xf numFmtId="0" fontId="7" fillId="0" borderId="0" xfId="0" applyFont="1" applyBorder="1" applyAlignment="1" applyProtection="1">
      <alignment/>
      <protection/>
    </xf>
    <xf numFmtId="0" fontId="7" fillId="0" borderId="0" xfId="0" applyFont="1" applyFill="1" applyAlignment="1" applyProtection="1">
      <alignment/>
      <protection/>
    </xf>
    <xf numFmtId="0" fontId="7" fillId="0" borderId="0" xfId="0" applyFont="1" applyAlignment="1" applyProtection="1">
      <alignment vertical="center"/>
      <protection/>
    </xf>
    <xf numFmtId="0" fontId="7" fillId="0" borderId="22" xfId="0" applyFont="1" applyBorder="1" applyAlignment="1" applyProtection="1">
      <alignment horizontal="center" wrapText="1"/>
      <protection/>
    </xf>
    <xf numFmtId="0" fontId="15" fillId="0" borderId="0" xfId="0" applyFont="1" applyFill="1" applyBorder="1" applyAlignment="1" applyProtection="1">
      <alignment horizontal="center" wrapText="1"/>
      <protection/>
    </xf>
    <xf numFmtId="0" fontId="17" fillId="0" borderId="0" xfId="0" applyFont="1" applyFill="1" applyBorder="1" applyAlignment="1" applyProtection="1">
      <alignment horizontal="center" wrapText="1"/>
      <protection/>
    </xf>
    <xf numFmtId="0" fontId="7" fillId="0" borderId="0" xfId="0" applyFont="1" applyFill="1" applyBorder="1" applyAlignment="1" applyProtection="1">
      <alignment horizontal="center" vertical="top" wrapText="1"/>
      <protection/>
    </xf>
    <xf numFmtId="0" fontId="7" fillId="0" borderId="0" xfId="0" applyFont="1" applyAlignment="1" applyProtection="1">
      <alignment horizontal="left" vertical="center"/>
      <protection/>
    </xf>
    <xf numFmtId="0" fontId="7" fillId="0" borderId="0" xfId="0" applyFont="1" applyAlignment="1" applyProtection="1">
      <alignment horizontal="left"/>
      <protection/>
    </xf>
    <xf numFmtId="0" fontId="7" fillId="0" borderId="0" xfId="0" applyFont="1" applyBorder="1" applyAlignment="1" applyProtection="1">
      <alignment horizontal="left" vertical="top" wrapText="1"/>
      <protection/>
    </xf>
    <xf numFmtId="0" fontId="7" fillId="0" borderId="0" xfId="0" applyFont="1" applyFill="1" applyBorder="1" applyAlignment="1" applyProtection="1">
      <alignment vertical="center"/>
      <protection/>
    </xf>
    <xf numFmtId="0" fontId="7" fillId="0" borderId="0" xfId="0" applyFont="1" applyBorder="1" applyAlignment="1" applyProtection="1">
      <alignment vertical="top" wrapText="1"/>
      <protection/>
    </xf>
    <xf numFmtId="0" fontId="15" fillId="0" borderId="0" xfId="0" applyFont="1" applyBorder="1" applyAlignment="1" applyProtection="1">
      <alignment horizontal="center"/>
      <protection/>
    </xf>
    <xf numFmtId="0" fontId="7" fillId="0" borderId="0" xfId="0" applyFont="1" applyBorder="1" applyAlignment="1" applyProtection="1">
      <alignment horizontal="center"/>
      <protection/>
    </xf>
    <xf numFmtId="0" fontId="46" fillId="0" borderId="0" xfId="0" applyFont="1" applyAlignment="1" applyProtection="1">
      <alignment/>
      <protection/>
    </xf>
    <xf numFmtId="0" fontId="46" fillId="0" borderId="0" xfId="0" applyFont="1" applyBorder="1" applyAlignment="1" applyProtection="1">
      <alignment horizontal="center"/>
      <protection/>
    </xf>
    <xf numFmtId="0" fontId="46" fillId="0" borderId="0" xfId="0" applyFont="1" applyFill="1" applyBorder="1" applyAlignment="1" applyProtection="1">
      <alignment horizontal="center"/>
      <protection/>
    </xf>
    <xf numFmtId="0" fontId="46" fillId="0" borderId="0" xfId="0" applyFont="1" applyFill="1" applyAlignment="1" applyProtection="1">
      <alignment/>
      <protection/>
    </xf>
    <xf numFmtId="0" fontId="46" fillId="0" borderId="0" xfId="0" applyFont="1" applyBorder="1" applyAlignment="1" applyProtection="1">
      <alignment horizontal="left" vertical="center"/>
      <protection/>
    </xf>
    <xf numFmtId="0" fontId="46" fillId="0" borderId="0" xfId="0" applyFont="1" applyAlignment="1" applyProtection="1">
      <alignment horizontal="left" vertical="center"/>
      <protection/>
    </xf>
    <xf numFmtId="0" fontId="46" fillId="0" borderId="0" xfId="0" applyFont="1" applyAlignment="1" applyProtection="1">
      <alignment horizontal="left"/>
      <protection/>
    </xf>
    <xf numFmtId="0" fontId="16" fillId="0" borderId="0" xfId="0" applyFont="1" applyBorder="1" applyAlignment="1" applyProtection="1">
      <alignment horizontal="center"/>
      <protection/>
    </xf>
    <xf numFmtId="0" fontId="15" fillId="0" borderId="0" xfId="0" applyFont="1" applyFill="1" applyAlignment="1" applyProtection="1">
      <alignment/>
      <protection/>
    </xf>
    <xf numFmtId="0" fontId="15" fillId="0" borderId="0" xfId="0" applyFont="1" applyFill="1" applyBorder="1" applyAlignment="1" applyProtection="1">
      <alignment horizontal="justify" vertical="center" wrapText="1"/>
      <protection/>
    </xf>
    <xf numFmtId="0" fontId="15" fillId="0" borderId="0" xfId="0" applyFont="1" applyFill="1" applyBorder="1" applyAlignment="1" applyProtection="1">
      <alignment horizontal="left" vertical="top" wrapText="1"/>
      <protection/>
    </xf>
    <xf numFmtId="0" fontId="15" fillId="0" borderId="0" xfId="0" applyFont="1" applyFill="1" applyBorder="1" applyAlignment="1" applyProtection="1">
      <alignment horizontal="center" vertical="center" wrapText="1"/>
      <protection/>
    </xf>
    <xf numFmtId="0" fontId="15" fillId="0" borderId="0" xfId="0" applyFont="1" applyAlignment="1" applyProtection="1">
      <alignment vertical="center"/>
      <protection/>
    </xf>
    <xf numFmtId="0" fontId="7" fillId="0" borderId="0" xfId="0" applyFont="1" applyFill="1" applyBorder="1" applyAlignment="1" applyProtection="1">
      <alignment horizontal="left" vertical="top" wrapText="1"/>
      <protection/>
    </xf>
    <xf numFmtId="0" fontId="17" fillId="35" borderId="12" xfId="0" applyFont="1" applyFill="1" applyBorder="1" applyAlignment="1" applyProtection="1">
      <alignment horizontal="center" vertical="center" wrapText="1"/>
      <protection/>
    </xf>
    <xf numFmtId="9" fontId="7" fillId="35" borderId="12" xfId="0" applyNumberFormat="1" applyFont="1" applyFill="1" applyBorder="1" applyAlignment="1" applyProtection="1">
      <alignment horizontal="center" vertical="center" wrapText="1"/>
      <protection/>
    </xf>
    <xf numFmtId="0" fontId="15" fillId="0" borderId="0" xfId="0" applyFont="1" applyAlignment="1" applyProtection="1">
      <alignment horizontal="left" vertical="center"/>
      <protection/>
    </xf>
    <xf numFmtId="9" fontId="7" fillId="35" borderId="21" xfId="0" applyNumberFormat="1" applyFont="1" applyFill="1" applyBorder="1" applyAlignment="1" applyProtection="1">
      <alignment horizontal="center" vertical="center" wrapText="1"/>
      <protection/>
    </xf>
    <xf numFmtId="0" fontId="7" fillId="0" borderId="0" xfId="0" applyFont="1" applyFill="1" applyBorder="1" applyAlignment="1" applyProtection="1">
      <alignment horizontal="left" vertical="center" wrapText="1"/>
      <protection/>
    </xf>
    <xf numFmtId="0" fontId="19" fillId="0" borderId="0" xfId="0" applyFont="1" applyFill="1" applyBorder="1" applyAlignment="1" applyProtection="1">
      <alignment horizontal="left" vertical="top" wrapText="1"/>
      <protection/>
    </xf>
    <xf numFmtId="0" fontId="7" fillId="0" borderId="0" xfId="0" applyFont="1" applyFill="1" applyBorder="1" applyAlignment="1" applyProtection="1">
      <alignment horizontal="left" vertical="top" wrapText="1"/>
      <protection/>
    </xf>
    <xf numFmtId="0" fontId="0" fillId="0" borderId="0" xfId="0" applyBorder="1" applyAlignment="1" applyProtection="1">
      <alignment/>
      <protection/>
    </xf>
    <xf numFmtId="0" fontId="0" fillId="0" borderId="0" xfId="0" applyFill="1" applyBorder="1" applyAlignment="1" applyProtection="1">
      <alignment/>
      <protection/>
    </xf>
    <xf numFmtId="0" fontId="6" fillId="0" borderId="0" xfId="0" applyFont="1" applyBorder="1" applyAlignment="1" applyProtection="1">
      <alignment wrapText="1"/>
      <protection/>
    </xf>
    <xf numFmtId="0" fontId="17" fillId="0" borderId="0" xfId="0" applyFont="1" applyAlignment="1" applyProtection="1">
      <alignment horizontal="center"/>
      <protection/>
    </xf>
    <xf numFmtId="0" fontId="4" fillId="0" borderId="0" xfId="0" applyFont="1" applyFill="1" applyBorder="1" applyAlignment="1" applyProtection="1">
      <alignment/>
      <protection/>
    </xf>
    <xf numFmtId="0" fontId="17" fillId="0" borderId="0" xfId="0"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left" vertical="top" wrapText="1"/>
      <protection/>
    </xf>
    <xf numFmtId="49" fontId="6" fillId="0" borderId="0" xfId="0" applyNumberFormat="1" applyFont="1" applyFill="1" applyBorder="1" applyAlignment="1" applyProtection="1">
      <alignment horizontal="left" vertical="center" wrapText="1"/>
      <protection/>
    </xf>
    <xf numFmtId="49" fontId="6" fillId="0" borderId="0" xfId="0" applyNumberFormat="1" applyFont="1" applyFill="1" applyBorder="1" applyAlignment="1" applyProtection="1">
      <alignment horizontal="left"/>
      <protection/>
    </xf>
    <xf numFmtId="49" fontId="6" fillId="0" borderId="0" xfId="0" applyNumberFormat="1" applyFont="1" applyFill="1" applyBorder="1" applyAlignment="1" applyProtection="1">
      <alignment horizontal="left" vertical="top" wrapText="1"/>
      <protection/>
    </xf>
    <xf numFmtId="0" fontId="6" fillId="0" borderId="0" xfId="0" applyFont="1" applyFill="1" applyBorder="1" applyAlignment="1" applyProtection="1">
      <alignment vertical="top"/>
      <protection/>
    </xf>
    <xf numFmtId="0" fontId="16" fillId="0" borderId="0" xfId="0" applyFont="1" applyBorder="1" applyAlignment="1" applyProtection="1">
      <alignment/>
      <protection/>
    </xf>
    <xf numFmtId="44" fontId="0" fillId="36" borderId="0" xfId="0" applyNumberFormat="1" applyFill="1" applyAlignment="1" applyProtection="1">
      <alignment horizontal="right"/>
      <protection/>
    </xf>
    <xf numFmtId="0" fontId="0" fillId="36" borderId="0" xfId="0" applyFill="1" applyAlignment="1" applyProtection="1">
      <alignment horizontal="center"/>
      <protection/>
    </xf>
    <xf numFmtId="2" fontId="0" fillId="36" borderId="0" xfId="0" applyNumberFormat="1" applyFill="1" applyAlignment="1" applyProtection="1">
      <alignment horizontal="center"/>
      <protection/>
    </xf>
    <xf numFmtId="44" fontId="0" fillId="0" borderId="0" xfId="0" applyNumberFormat="1" applyAlignment="1" applyProtection="1">
      <alignment/>
      <protection/>
    </xf>
    <xf numFmtId="0" fontId="4" fillId="0" borderId="0" xfId="0" applyFont="1" applyBorder="1" applyAlignment="1" applyProtection="1">
      <alignment/>
      <protection/>
    </xf>
    <xf numFmtId="0" fontId="4" fillId="0" borderId="0" xfId="0" applyFont="1" applyBorder="1" applyAlignment="1" applyProtection="1">
      <alignment/>
      <protection/>
    </xf>
    <xf numFmtId="0" fontId="24" fillId="0" borderId="0" xfId="0" applyFont="1" applyBorder="1" applyAlignment="1" applyProtection="1">
      <alignment wrapText="1"/>
      <protection/>
    </xf>
    <xf numFmtId="0" fontId="17" fillId="0" borderId="0" xfId="0" applyNumberFormat="1" applyFont="1" applyBorder="1" applyAlignment="1" applyProtection="1">
      <alignment vertical="center" wrapText="1"/>
      <protection/>
    </xf>
    <xf numFmtId="0" fontId="0" fillId="0" borderId="0" xfId="0" applyFill="1" applyAlignment="1" applyProtection="1" quotePrefix="1">
      <alignment horizontal="right"/>
      <protection locked="0"/>
    </xf>
    <xf numFmtId="0" fontId="0" fillId="0" borderId="0" xfId="0" applyFill="1" applyAlignment="1" applyProtection="1" quotePrefix="1">
      <alignment/>
      <protection locked="0"/>
    </xf>
    <xf numFmtId="0" fontId="0" fillId="0" borderId="0" xfId="0" applyFill="1" applyAlignment="1" applyProtection="1">
      <alignment/>
      <protection locked="0"/>
    </xf>
    <xf numFmtId="49" fontId="0" fillId="0" borderId="0" xfId="0" applyNumberFormat="1" applyFill="1" applyAlignment="1" applyProtection="1">
      <alignment/>
      <protection locked="0"/>
    </xf>
    <xf numFmtId="0" fontId="0" fillId="0" borderId="0" xfId="0" applyFill="1" applyAlignment="1" applyProtection="1">
      <alignment horizontal="right"/>
      <protection locked="0"/>
    </xf>
    <xf numFmtId="164" fontId="0" fillId="0" borderId="0" xfId="0" applyNumberFormat="1" applyFill="1" applyAlignment="1" applyProtection="1">
      <alignment horizontal="right"/>
      <protection locked="0"/>
    </xf>
    <xf numFmtId="165" fontId="0" fillId="0" borderId="0" xfId="0" applyNumberFormat="1" applyFill="1" applyAlignment="1" applyProtection="1">
      <alignment/>
      <protection locked="0"/>
    </xf>
    <xf numFmtId="165" fontId="0" fillId="0" borderId="0" xfId="0" applyNumberFormat="1" applyAlignment="1" applyProtection="1">
      <alignment/>
      <protection locked="0"/>
    </xf>
    <xf numFmtId="0" fontId="13" fillId="0" borderId="0" xfId="0" applyFont="1" applyFill="1" applyAlignment="1" applyProtection="1">
      <alignment horizontal="left"/>
      <protection locked="0"/>
    </xf>
    <xf numFmtId="0" fontId="13" fillId="0" borderId="0" xfId="0" applyFont="1" applyFill="1" applyAlignment="1" applyProtection="1">
      <alignment/>
      <protection locked="0"/>
    </xf>
    <xf numFmtId="49" fontId="1" fillId="0" borderId="0" xfId="0" applyNumberFormat="1" applyFont="1" applyFill="1" applyAlignment="1" applyProtection="1">
      <alignment/>
      <protection locked="0"/>
    </xf>
    <xf numFmtId="0" fontId="47" fillId="0" borderId="0" xfId="0" applyFont="1" applyAlignment="1" applyProtection="1" quotePrefix="1">
      <alignment vertical="center"/>
      <protection locked="0"/>
    </xf>
    <xf numFmtId="0" fontId="0" fillId="0" borderId="0" xfId="0" applyAlignment="1" applyProtection="1">
      <alignment horizontal="right"/>
      <protection locked="0"/>
    </xf>
    <xf numFmtId="0" fontId="0" fillId="0" borderId="0" xfId="0" applyAlignment="1" applyProtection="1">
      <alignment/>
      <protection locked="0"/>
    </xf>
    <xf numFmtId="49" fontId="0" fillId="0" borderId="0" xfId="0" applyNumberFormat="1" applyAlignment="1" applyProtection="1">
      <alignment/>
      <protection locked="0"/>
    </xf>
    <xf numFmtId="164" fontId="0" fillId="0" borderId="0" xfId="0" applyNumberFormat="1" applyAlignment="1" applyProtection="1">
      <alignment horizontal="right"/>
      <protection locked="0"/>
    </xf>
    <xf numFmtId="0" fontId="29" fillId="0" borderId="0" xfId="0" applyFont="1" applyAlignment="1" applyProtection="1">
      <alignment/>
      <protection/>
    </xf>
    <xf numFmtId="0" fontId="29" fillId="0" borderId="0" xfId="0" applyFont="1" applyAlignment="1" applyProtection="1">
      <alignment/>
      <protection/>
    </xf>
    <xf numFmtId="0" fontId="30" fillId="0" borderId="0" xfId="0" applyFont="1" applyAlignment="1" applyProtection="1">
      <alignment/>
      <protection/>
    </xf>
    <xf numFmtId="0" fontId="29" fillId="0" borderId="0" xfId="0" applyFont="1" applyAlignment="1" applyProtection="1">
      <alignment vertical="center"/>
      <protection/>
    </xf>
    <xf numFmtId="0" fontId="29" fillId="0" borderId="0" xfId="0" applyFont="1" applyBorder="1" applyAlignment="1" applyProtection="1">
      <alignment/>
      <protection/>
    </xf>
    <xf numFmtId="0" fontId="28" fillId="0" borderId="0" xfId="0" applyFont="1" applyAlignment="1" applyProtection="1">
      <alignment horizontal="center" vertical="center"/>
      <protection/>
    </xf>
    <xf numFmtId="0" fontId="28" fillId="0" borderId="0" xfId="0" applyFont="1" applyAlignment="1" applyProtection="1">
      <alignment vertical="center"/>
      <protection/>
    </xf>
    <xf numFmtId="0" fontId="48" fillId="0" borderId="0" xfId="0" applyFont="1" applyAlignment="1" applyProtection="1">
      <alignment vertical="center"/>
      <protection/>
    </xf>
    <xf numFmtId="0" fontId="29" fillId="0" borderId="23" xfId="0" applyFont="1" applyBorder="1" applyAlignment="1" applyProtection="1">
      <alignment horizontal="center" vertical="center" wrapText="1"/>
      <protection/>
    </xf>
    <xf numFmtId="0" fontId="29" fillId="0" borderId="24" xfId="0" applyFont="1" applyBorder="1" applyAlignment="1" applyProtection="1">
      <alignment horizontal="center" vertical="center" wrapText="1"/>
      <protection/>
    </xf>
    <xf numFmtId="0" fontId="29" fillId="0" borderId="25" xfId="0" applyFont="1" applyBorder="1" applyAlignment="1" applyProtection="1">
      <alignment horizontal="center" vertical="center" wrapText="1"/>
      <protection/>
    </xf>
    <xf numFmtId="0" fontId="29" fillId="0" borderId="26" xfId="0" applyFont="1" applyBorder="1" applyAlignment="1" applyProtection="1">
      <alignment horizontal="center" vertical="center" wrapText="1"/>
      <protection/>
    </xf>
    <xf numFmtId="0" fontId="48" fillId="0" borderId="0" xfId="0" applyFont="1" applyAlignment="1" applyProtection="1">
      <alignment/>
      <protection/>
    </xf>
    <xf numFmtId="3" fontId="28" fillId="35" borderId="27" xfId="0" applyNumberFormat="1" applyFont="1" applyFill="1" applyBorder="1" applyAlignment="1" applyProtection="1">
      <alignment horizontal="center" vertical="center"/>
      <protection/>
    </xf>
    <xf numFmtId="3" fontId="28" fillId="35" borderId="21" xfId="0" applyNumberFormat="1" applyFont="1" applyFill="1" applyBorder="1" applyAlignment="1" applyProtection="1">
      <alignment horizontal="center" vertical="center"/>
      <protection/>
    </xf>
    <xf numFmtId="0" fontId="29" fillId="0" borderId="28" xfId="0" applyFont="1" applyBorder="1" applyAlignment="1" applyProtection="1">
      <alignment horizontal="center" vertical="center" wrapText="1"/>
      <protection/>
    </xf>
    <xf numFmtId="0" fontId="29" fillId="0" borderId="14" xfId="0" applyFont="1" applyBorder="1" applyAlignment="1" applyProtection="1">
      <alignment horizontal="center" vertical="center" wrapText="1"/>
      <protection/>
    </xf>
    <xf numFmtId="0" fontId="29" fillId="0" borderId="29" xfId="0" applyFont="1" applyBorder="1" applyAlignment="1" applyProtection="1">
      <alignment horizontal="center" vertical="center" wrapText="1"/>
      <protection/>
    </xf>
    <xf numFmtId="0" fontId="29" fillId="0" borderId="0" xfId="0" applyFont="1" applyBorder="1" applyAlignment="1" applyProtection="1">
      <alignment vertical="center" wrapText="1"/>
      <protection/>
    </xf>
    <xf numFmtId="0" fontId="29" fillId="0" borderId="0" xfId="0" applyFont="1" applyBorder="1" applyAlignment="1" applyProtection="1">
      <alignment vertical="center"/>
      <protection/>
    </xf>
    <xf numFmtId="10" fontId="29" fillId="35" borderId="30" xfId="0" applyNumberFormat="1" applyFont="1" applyFill="1" applyBorder="1" applyAlignment="1" applyProtection="1">
      <alignment horizontal="center" vertical="center" wrapText="1"/>
      <protection/>
    </xf>
    <xf numFmtId="10" fontId="29" fillId="35" borderId="24" xfId="0" applyNumberFormat="1" applyFont="1" applyFill="1" applyBorder="1" applyAlignment="1" applyProtection="1">
      <alignment horizontal="center" vertical="center" wrapText="1"/>
      <protection/>
    </xf>
    <xf numFmtId="0" fontId="29" fillId="35" borderId="31" xfId="0" applyFont="1" applyFill="1" applyBorder="1" applyAlignment="1" applyProtection="1">
      <alignment horizontal="center" vertical="center"/>
      <protection/>
    </xf>
    <xf numFmtId="10" fontId="29" fillId="35" borderId="12" xfId="0" applyNumberFormat="1" applyFont="1" applyFill="1" applyBorder="1" applyAlignment="1" applyProtection="1">
      <alignment horizontal="center" vertical="center" wrapText="1"/>
      <protection/>
    </xf>
    <xf numFmtId="0" fontId="29" fillId="35" borderId="26" xfId="0" applyFont="1" applyFill="1" applyBorder="1" applyAlignment="1" applyProtection="1">
      <alignment horizontal="center" vertical="center"/>
      <protection/>
    </xf>
    <xf numFmtId="10" fontId="29" fillId="35" borderId="21" xfId="0" applyNumberFormat="1" applyFont="1" applyFill="1" applyBorder="1" applyAlignment="1" applyProtection="1">
      <alignment horizontal="center" vertical="center" wrapText="1"/>
      <protection/>
    </xf>
    <xf numFmtId="0" fontId="29" fillId="35" borderId="32" xfId="0" applyFont="1" applyFill="1" applyBorder="1" applyAlignment="1" applyProtection="1">
      <alignment horizontal="center" vertical="center"/>
      <protection/>
    </xf>
    <xf numFmtId="0" fontId="29" fillId="0" borderId="0" xfId="0" applyFont="1" applyFill="1" applyAlignment="1" applyProtection="1">
      <alignment/>
      <protection/>
    </xf>
    <xf numFmtId="0" fontId="29" fillId="0" borderId="26" xfId="0" applyFont="1" applyFill="1" applyBorder="1" applyAlignment="1" applyProtection="1">
      <alignment horizontal="center" vertical="center" wrapText="1"/>
      <protection/>
    </xf>
    <xf numFmtId="0" fontId="29" fillId="0" borderId="14" xfId="0" applyFont="1" applyFill="1" applyBorder="1" applyAlignment="1" applyProtection="1">
      <alignment horizontal="center" vertical="center" wrapText="1"/>
      <protection/>
    </xf>
    <xf numFmtId="0" fontId="29" fillId="0" borderId="33" xfId="0" applyFont="1" applyFill="1" applyBorder="1" applyAlignment="1" applyProtection="1">
      <alignment horizontal="center" vertical="center" wrapText="1"/>
      <protection/>
    </xf>
    <xf numFmtId="9" fontId="29" fillId="37" borderId="34" xfId="0" applyNumberFormat="1" applyFont="1" applyFill="1" applyBorder="1" applyAlignment="1" applyProtection="1">
      <alignment horizontal="center" wrapText="1"/>
      <protection/>
    </xf>
    <xf numFmtId="0" fontId="29" fillId="37" borderId="34" xfId="0" applyFont="1" applyFill="1" applyBorder="1" applyAlignment="1" applyProtection="1">
      <alignment horizontal="center" wrapText="1"/>
      <protection/>
    </xf>
    <xf numFmtId="0" fontId="29" fillId="37" borderId="34" xfId="0" applyFont="1" applyFill="1" applyBorder="1" applyAlignment="1" applyProtection="1">
      <alignment horizontal="center" vertical="center"/>
      <protection/>
    </xf>
    <xf numFmtId="0" fontId="30" fillId="37" borderId="34" xfId="0" applyFont="1" applyFill="1" applyBorder="1" applyAlignment="1" applyProtection="1">
      <alignment horizontal="center" vertical="center"/>
      <protection/>
    </xf>
    <xf numFmtId="0" fontId="29" fillId="0" borderId="35" xfId="0" applyFont="1" applyFill="1" applyBorder="1" applyAlignment="1" applyProtection="1">
      <alignment vertical="center" wrapText="1"/>
      <protection/>
    </xf>
    <xf numFmtId="0" fontId="29" fillId="0" borderId="0" xfId="0" applyFont="1" applyFill="1" applyBorder="1" applyAlignment="1" applyProtection="1">
      <alignment/>
      <protection/>
    </xf>
    <xf numFmtId="0" fontId="29" fillId="0" borderId="36" xfId="0" applyFont="1" applyBorder="1" applyAlignment="1" applyProtection="1">
      <alignment horizontal="center" vertical="center" wrapText="1"/>
      <protection/>
    </xf>
    <xf numFmtId="0" fontId="29" fillId="0" borderId="37" xfId="0" applyFont="1" applyFill="1" applyBorder="1" applyAlignment="1" applyProtection="1">
      <alignment horizontal="center" vertical="center" wrapText="1"/>
      <protection/>
    </xf>
    <xf numFmtId="0" fontId="29" fillId="0" borderId="0" xfId="0" applyFont="1" applyBorder="1" applyAlignment="1" applyProtection="1">
      <alignment/>
      <protection/>
    </xf>
    <xf numFmtId="0" fontId="29" fillId="0" borderId="0" xfId="0" applyFont="1" applyFill="1" applyBorder="1" applyAlignment="1" applyProtection="1">
      <alignment/>
      <protection/>
    </xf>
    <xf numFmtId="0" fontId="29" fillId="0" borderId="0" xfId="0" applyFont="1" applyAlignment="1" applyProtection="1">
      <alignment wrapText="1"/>
      <protection/>
    </xf>
    <xf numFmtId="0" fontId="29" fillId="0" borderId="0" xfId="0" applyFont="1" applyAlignment="1" applyProtection="1">
      <alignment horizontal="center" vertical="top"/>
      <protection/>
    </xf>
    <xf numFmtId="0" fontId="29" fillId="0" borderId="0" xfId="0" applyFont="1" applyFill="1" applyAlignment="1" applyProtection="1">
      <alignment horizontal="center" vertical="top"/>
      <protection/>
    </xf>
    <xf numFmtId="0" fontId="33" fillId="0" borderId="38" xfId="0" applyFont="1" applyFill="1" applyBorder="1" applyAlignment="1" applyProtection="1">
      <alignment horizontal="center" vertical="center" wrapText="1"/>
      <protection/>
    </xf>
    <xf numFmtId="0" fontId="33" fillId="0" borderId="12" xfId="0" applyFont="1" applyFill="1" applyBorder="1" applyAlignment="1" applyProtection="1">
      <alignment horizontal="center" vertical="center" wrapText="1"/>
      <protection/>
    </xf>
    <xf numFmtId="0" fontId="29" fillId="0" borderId="0" xfId="0" applyNumberFormat="1" applyFont="1" applyAlignment="1" applyProtection="1">
      <alignment/>
      <protection/>
    </xf>
    <xf numFmtId="49" fontId="29" fillId="0" borderId="0" xfId="0" applyNumberFormat="1" applyFont="1" applyAlignment="1" applyProtection="1">
      <alignment/>
      <protection/>
    </xf>
    <xf numFmtId="0" fontId="29" fillId="0" borderId="0" xfId="0" applyFont="1" applyAlignment="1" applyProtection="1">
      <alignment horizontal="center"/>
      <protection/>
    </xf>
    <xf numFmtId="49" fontId="29" fillId="0" borderId="0" xfId="0" applyNumberFormat="1" applyFont="1" applyFill="1" applyBorder="1" applyAlignment="1" applyProtection="1">
      <alignment vertical="center" wrapText="1"/>
      <protection/>
    </xf>
    <xf numFmtId="49" fontId="29" fillId="0" borderId="0" xfId="0" applyNumberFormat="1" applyFont="1" applyFill="1" applyBorder="1" applyAlignment="1" applyProtection="1">
      <alignment vertical="center"/>
      <protection/>
    </xf>
    <xf numFmtId="49" fontId="29" fillId="0" borderId="0" xfId="0" applyNumberFormat="1" applyFont="1" applyAlignment="1" applyProtection="1">
      <alignment horizontal="center"/>
      <protection/>
    </xf>
    <xf numFmtId="0" fontId="29" fillId="0" borderId="0" xfId="0" applyFont="1" applyFill="1" applyAlignment="1" applyProtection="1">
      <alignment horizontal="center" vertical="center" wrapText="1"/>
      <protection/>
    </xf>
    <xf numFmtId="0" fontId="29" fillId="0" borderId="0" xfId="0" applyFont="1" applyFill="1" applyBorder="1" applyAlignment="1" applyProtection="1">
      <alignment horizontal="center" vertical="center" wrapText="1"/>
      <protection/>
    </xf>
    <xf numFmtId="0" fontId="34" fillId="0" borderId="0" xfId="0" applyFont="1" applyAlignment="1" applyProtection="1">
      <alignment/>
      <protection/>
    </xf>
    <xf numFmtId="0" fontId="29" fillId="0" borderId="0" xfId="0" applyFont="1" applyFill="1" applyAlignment="1" applyProtection="1">
      <alignment horizontal="center"/>
      <protection/>
    </xf>
    <xf numFmtId="0" fontId="28" fillId="0" borderId="0" xfId="0" applyFont="1" applyFill="1" applyAlignment="1" applyProtection="1">
      <alignment/>
      <protection/>
    </xf>
    <xf numFmtId="0" fontId="29" fillId="0" borderId="0" xfId="0" applyFont="1" applyFill="1" applyAlignment="1" applyProtection="1">
      <alignment horizontal="left"/>
      <protection/>
    </xf>
    <xf numFmtId="0" fontId="29" fillId="0" borderId="0" xfId="0" applyFont="1" applyFill="1" applyBorder="1" applyAlignment="1" applyProtection="1">
      <alignment horizontal="left"/>
      <protection/>
    </xf>
    <xf numFmtId="0" fontId="28" fillId="0" borderId="0" xfId="0" applyFont="1" applyFill="1" applyBorder="1" applyAlignment="1" applyProtection="1">
      <alignment/>
      <protection/>
    </xf>
    <xf numFmtId="0" fontId="28" fillId="0" borderId="18" xfId="0" applyFont="1" applyFill="1" applyBorder="1" applyAlignment="1" applyProtection="1">
      <alignment horizontal="center" vertical="center"/>
      <protection/>
    </xf>
    <xf numFmtId="0" fontId="28" fillId="0" borderId="37" xfId="0" applyFont="1" applyFill="1" applyBorder="1" applyAlignment="1" applyProtection="1">
      <alignment horizontal="center" vertical="center" wrapText="1"/>
      <protection/>
    </xf>
    <xf numFmtId="0" fontId="29" fillId="0" borderId="0" xfId="0" applyFont="1" applyFill="1" applyBorder="1" applyAlignment="1" applyProtection="1">
      <alignment vertical="center"/>
      <protection/>
    </xf>
    <xf numFmtId="0" fontId="28" fillId="0" borderId="39" xfId="0" applyFont="1" applyFill="1" applyBorder="1" applyAlignment="1" applyProtection="1">
      <alignment horizontal="center" vertical="center" wrapText="1"/>
      <protection/>
    </xf>
    <xf numFmtId="0" fontId="28" fillId="0" borderId="38" xfId="0" applyFont="1" applyFill="1" applyBorder="1" applyAlignment="1" applyProtection="1">
      <alignment horizontal="center" vertical="center" wrapText="1"/>
      <protection/>
    </xf>
    <xf numFmtId="0" fontId="28" fillId="0" borderId="0" xfId="0" applyFont="1" applyAlignment="1" applyProtection="1">
      <alignment horizontal="center"/>
      <protection/>
    </xf>
    <xf numFmtId="0" fontId="29" fillId="38" borderId="12" xfId="0" applyFont="1" applyFill="1" applyBorder="1" applyAlignment="1" applyProtection="1">
      <alignment horizontal="center" vertical="center"/>
      <protection locked="0"/>
    </xf>
    <xf numFmtId="0" fontId="29" fillId="37" borderId="34" xfId="0" applyFont="1" applyFill="1" applyBorder="1" applyAlignment="1" applyProtection="1">
      <alignment/>
      <protection/>
    </xf>
    <xf numFmtId="0" fontId="29" fillId="38" borderId="12" xfId="0" applyFont="1" applyFill="1" applyBorder="1" applyAlignment="1" applyProtection="1">
      <alignment vertical="center" wrapText="1"/>
      <protection locked="0"/>
    </xf>
    <xf numFmtId="9" fontId="29" fillId="35" borderId="12" xfId="0" applyNumberFormat="1" applyFont="1" applyFill="1" applyBorder="1" applyAlignment="1" applyProtection="1">
      <alignment horizontal="center" vertical="center" wrapText="1"/>
      <protection/>
    </xf>
    <xf numFmtId="9" fontId="29" fillId="35" borderId="26" xfId="0" applyNumberFormat="1" applyFont="1" applyFill="1" applyBorder="1" applyAlignment="1" applyProtection="1">
      <alignment horizontal="center" vertical="center" wrapText="1"/>
      <protection/>
    </xf>
    <xf numFmtId="9" fontId="29" fillId="37" borderId="34" xfId="0" applyNumberFormat="1" applyFont="1" applyFill="1" applyBorder="1" applyAlignment="1" applyProtection="1">
      <alignment vertical="center" wrapText="1"/>
      <protection/>
    </xf>
    <xf numFmtId="0" fontId="29" fillId="37" borderId="34" xfId="0" applyFont="1" applyFill="1" applyBorder="1" applyAlignment="1" applyProtection="1">
      <alignment wrapText="1"/>
      <protection/>
    </xf>
    <xf numFmtId="0" fontId="29" fillId="39" borderId="22" xfId="0" applyFont="1" applyFill="1" applyBorder="1" applyAlignment="1" applyProtection="1">
      <alignment horizontal="center" vertical="center"/>
      <protection/>
    </xf>
    <xf numFmtId="9" fontId="29" fillId="37" borderId="40" xfId="0" applyNumberFormat="1" applyFont="1" applyFill="1" applyBorder="1" applyAlignment="1" applyProtection="1">
      <alignment horizontal="center" wrapText="1"/>
      <protection/>
    </xf>
    <xf numFmtId="9" fontId="29" fillId="37" borderId="40" xfId="0" applyNumberFormat="1" applyFont="1" applyFill="1" applyBorder="1" applyAlignment="1" applyProtection="1">
      <alignment vertical="center" wrapText="1"/>
      <protection/>
    </xf>
    <xf numFmtId="0" fontId="29" fillId="37" borderId="40" xfId="0" applyFont="1" applyFill="1" applyBorder="1" applyAlignment="1" applyProtection="1">
      <alignment wrapText="1"/>
      <protection/>
    </xf>
    <xf numFmtId="0" fontId="28" fillId="35" borderId="27" xfId="0" applyFont="1" applyFill="1" applyBorder="1" applyAlignment="1" applyProtection="1">
      <alignment horizontal="center" vertical="center" wrapText="1"/>
      <protection/>
    </xf>
    <xf numFmtId="0" fontId="28" fillId="35" borderId="41" xfId="0" applyFont="1" applyFill="1" applyBorder="1" applyAlignment="1" applyProtection="1">
      <alignment horizontal="center" vertical="center" wrapText="1"/>
      <protection/>
    </xf>
    <xf numFmtId="0" fontId="28" fillId="40" borderId="27" xfId="0" applyFont="1" applyFill="1" applyBorder="1" applyAlignment="1" applyProtection="1">
      <alignment horizontal="center" vertical="center"/>
      <protection/>
    </xf>
    <xf numFmtId="0" fontId="28" fillId="40" borderId="21" xfId="0" applyFont="1" applyFill="1" applyBorder="1" applyAlignment="1" applyProtection="1">
      <alignment horizontal="center" vertical="center"/>
      <protection/>
    </xf>
    <xf numFmtId="0" fontId="28" fillId="0" borderId="21" xfId="0" applyFont="1" applyFill="1" applyBorder="1" applyAlignment="1" applyProtection="1">
      <alignment horizontal="center" vertical="center"/>
      <protection/>
    </xf>
    <xf numFmtId="0" fontId="28" fillId="0" borderId="32" xfId="0" applyFont="1" applyFill="1" applyBorder="1" applyAlignment="1" applyProtection="1">
      <alignment horizontal="center" vertical="center" wrapText="1"/>
      <protection/>
    </xf>
    <xf numFmtId="0" fontId="29" fillId="0" borderId="0" xfId="0" applyFont="1" applyFill="1" applyBorder="1" applyAlignment="1" applyProtection="1">
      <alignment vertical="center" wrapText="1"/>
      <protection/>
    </xf>
    <xf numFmtId="0" fontId="29" fillId="0" borderId="42" xfId="0" applyFont="1" applyFill="1" applyBorder="1" applyAlignment="1" applyProtection="1">
      <alignment horizontal="center" vertical="center" wrapText="1"/>
      <protection/>
    </xf>
    <xf numFmtId="0" fontId="29" fillId="0" borderId="30" xfId="0" applyFont="1" applyFill="1" applyBorder="1" applyAlignment="1" applyProtection="1">
      <alignment horizontal="center" vertical="center"/>
      <protection/>
    </xf>
    <xf numFmtId="0" fontId="29" fillId="0" borderId="30" xfId="0" applyFont="1" applyBorder="1" applyAlignment="1" applyProtection="1">
      <alignment horizontal="center" vertical="center"/>
      <protection/>
    </xf>
    <xf numFmtId="0" fontId="31" fillId="0" borderId="30" xfId="0" applyFont="1" applyFill="1" applyBorder="1" applyAlignment="1" applyProtection="1">
      <alignment horizontal="center" vertical="center" wrapText="1"/>
      <protection/>
    </xf>
    <xf numFmtId="0" fontId="31" fillId="0" borderId="30" xfId="0" applyFont="1" applyBorder="1" applyAlignment="1" applyProtection="1">
      <alignment horizontal="center" vertical="center"/>
      <protection/>
    </xf>
    <xf numFmtId="0" fontId="29" fillId="0" borderId="35" xfId="0" applyFont="1" applyFill="1" applyBorder="1" applyAlignment="1" applyProtection="1">
      <alignment vertical="center"/>
      <protection/>
    </xf>
    <xf numFmtId="0" fontId="41" fillId="0" borderId="30" xfId="0" applyFont="1" applyFill="1" applyBorder="1" applyAlignment="1" applyProtection="1">
      <alignment horizontal="center" vertical="center" wrapText="1"/>
      <protection/>
    </xf>
    <xf numFmtId="0" fontId="29" fillId="0" borderId="0" xfId="0" applyFont="1" applyAlignment="1" applyProtection="1">
      <alignment horizontal="left"/>
      <protection/>
    </xf>
    <xf numFmtId="0" fontId="29" fillId="0" borderId="0" xfId="0" applyFont="1" applyAlignment="1" applyProtection="1">
      <alignment horizontal="left" wrapText="1"/>
      <protection/>
    </xf>
    <xf numFmtId="0" fontId="29" fillId="0" borderId="0" xfId="0" applyNumberFormat="1" applyFont="1" applyAlignment="1" applyProtection="1">
      <alignment horizontal="left"/>
      <protection/>
    </xf>
    <xf numFmtId="0" fontId="48" fillId="0" borderId="0" xfId="0" applyFont="1" applyAlignment="1" applyProtection="1">
      <alignment horizontal="left"/>
      <protection/>
    </xf>
    <xf numFmtId="0" fontId="29" fillId="0" borderId="22" xfId="0" applyFont="1" applyFill="1" applyBorder="1" applyAlignment="1" applyProtection="1">
      <alignment horizontal="center" vertical="center" wrapText="1"/>
      <protection/>
    </xf>
    <xf numFmtId="0" fontId="28" fillId="0" borderId="36" xfId="0" applyFont="1" applyFill="1" applyBorder="1" applyAlignment="1" applyProtection="1">
      <alignment horizontal="center" vertical="center" wrapText="1"/>
      <protection/>
    </xf>
    <xf numFmtId="0" fontId="28" fillId="0" borderId="18" xfId="0" applyFont="1" applyFill="1" applyBorder="1" applyAlignment="1" applyProtection="1">
      <alignment horizontal="center" vertical="center" wrapText="1"/>
      <protection/>
    </xf>
    <xf numFmtId="0" fontId="29" fillId="0" borderId="12" xfId="0" applyFont="1" applyFill="1" applyBorder="1" applyAlignment="1" applyProtection="1">
      <alignment horizontal="center" vertical="center" wrapText="1"/>
      <protection/>
    </xf>
    <xf numFmtId="0" fontId="28" fillId="0" borderId="43" xfId="0" applyFont="1" applyFill="1" applyBorder="1" applyAlignment="1" applyProtection="1">
      <alignment horizontal="center" vertical="center" wrapText="1"/>
      <protection/>
    </xf>
    <xf numFmtId="0" fontId="28" fillId="0" borderId="22" xfId="0" applyFont="1" applyFill="1" applyBorder="1" applyAlignment="1" applyProtection="1">
      <alignment horizontal="center" vertical="center" wrapText="1"/>
      <protection/>
    </xf>
    <xf numFmtId="0" fontId="28" fillId="0" borderId="27" xfId="0" applyFont="1" applyFill="1" applyBorder="1" applyAlignment="1" applyProtection="1">
      <alignment horizontal="center" vertical="center" wrapText="1"/>
      <protection/>
    </xf>
    <xf numFmtId="0" fontId="28" fillId="0" borderId="12" xfId="0" applyFont="1" applyFill="1" applyBorder="1" applyAlignment="1" applyProtection="1">
      <alignment horizontal="center" vertical="center" wrapText="1"/>
      <protection/>
    </xf>
    <xf numFmtId="0" fontId="28" fillId="0" borderId="26" xfId="0" applyFont="1" applyFill="1" applyBorder="1" applyAlignment="1" applyProtection="1">
      <alignment horizontal="center" vertical="center" wrapText="1"/>
      <protection/>
    </xf>
    <xf numFmtId="0" fontId="29" fillId="0" borderId="0" xfId="0" applyFont="1" applyFill="1" applyBorder="1" applyAlignment="1" applyProtection="1">
      <alignment horizontal="center" vertical="center"/>
      <protection/>
    </xf>
    <xf numFmtId="0" fontId="28" fillId="0" borderId="21" xfId="0" applyFont="1" applyFill="1" applyBorder="1" applyAlignment="1" applyProtection="1">
      <alignment horizontal="center" vertical="center" wrapText="1"/>
      <protection/>
    </xf>
    <xf numFmtId="0" fontId="28" fillId="0" borderId="12" xfId="0" applyFont="1" applyBorder="1" applyAlignment="1" applyProtection="1">
      <alignment horizontal="center" vertical="center"/>
      <protection/>
    </xf>
    <xf numFmtId="0" fontId="0" fillId="0" borderId="0" xfId="0" applyAlignment="1" applyProtection="1">
      <alignment/>
      <protection/>
    </xf>
    <xf numFmtId="0" fontId="33" fillId="0" borderId="36" xfId="0" applyFont="1" applyFill="1" applyBorder="1" applyAlignment="1" applyProtection="1">
      <alignment horizontal="center" wrapText="1"/>
      <protection/>
    </xf>
    <xf numFmtId="0" fontId="33" fillId="0" borderId="36" xfId="0" applyFont="1" applyBorder="1" applyAlignment="1" applyProtection="1">
      <alignment horizontal="center" wrapText="1"/>
      <protection/>
    </xf>
    <xf numFmtId="0" fontId="42" fillId="0" borderId="18" xfId="0" applyFont="1" applyBorder="1" applyAlignment="1" applyProtection="1">
      <alignment horizontal="center" vertical="center" wrapText="1"/>
      <protection/>
    </xf>
    <xf numFmtId="0" fontId="42" fillId="0" borderId="37" xfId="0" applyFont="1" applyBorder="1" applyAlignment="1" applyProtection="1">
      <alignment horizontal="center" vertical="center" wrapText="1"/>
      <protection/>
    </xf>
    <xf numFmtId="0" fontId="29" fillId="0" borderId="18" xfId="0" applyFont="1" applyFill="1" applyBorder="1" applyAlignment="1" applyProtection="1">
      <alignment horizontal="center" vertical="center" wrapText="1"/>
      <protection/>
    </xf>
    <xf numFmtId="0" fontId="28" fillId="0" borderId="12" xfId="0" applyFont="1" applyFill="1" applyBorder="1" applyAlignment="1" applyProtection="1">
      <alignment horizontal="center" vertical="center"/>
      <protection/>
    </xf>
    <xf numFmtId="0" fontId="7" fillId="0" borderId="0" xfId="0" applyFont="1" applyAlignment="1" applyProtection="1">
      <alignment horizontal="right"/>
      <protection/>
    </xf>
    <xf numFmtId="0" fontId="35" fillId="0" borderId="0" xfId="0" applyFont="1" applyAlignment="1" applyProtection="1">
      <alignment/>
      <protection/>
    </xf>
    <xf numFmtId="0" fontId="35" fillId="0" borderId="0" xfId="0" applyFont="1" applyBorder="1" applyAlignment="1" applyProtection="1">
      <alignment horizontal="right"/>
      <protection/>
    </xf>
    <xf numFmtId="0" fontId="35" fillId="0" borderId="0" xfId="0" applyFont="1" applyAlignment="1" applyProtection="1">
      <alignment/>
      <protection/>
    </xf>
    <xf numFmtId="0" fontId="35" fillId="41" borderId="44" xfId="0" applyFont="1" applyFill="1" applyBorder="1" applyAlignment="1" applyProtection="1">
      <alignment horizontal="left"/>
      <protection locked="0"/>
    </xf>
    <xf numFmtId="0" fontId="35" fillId="0" borderId="0" xfId="0" applyFont="1" applyFill="1" applyBorder="1" applyAlignment="1" applyProtection="1">
      <alignment wrapText="1"/>
      <protection/>
    </xf>
    <xf numFmtId="0" fontId="35" fillId="0" borderId="0" xfId="0" applyFont="1" applyFill="1" applyBorder="1" applyAlignment="1" applyProtection="1">
      <alignment horizontal="right" wrapText="1"/>
      <protection/>
    </xf>
    <xf numFmtId="0" fontId="36" fillId="0" borderId="0" xfId="0" applyFont="1" applyAlignment="1" applyProtection="1">
      <alignment/>
      <protection/>
    </xf>
    <xf numFmtId="49" fontId="35" fillId="0" borderId="0" xfId="0" applyNumberFormat="1" applyFont="1" applyFill="1" applyBorder="1" applyAlignment="1" applyProtection="1">
      <alignment/>
      <protection/>
    </xf>
    <xf numFmtId="49" fontId="35" fillId="0" borderId="0" xfId="0" applyNumberFormat="1" applyFont="1" applyFill="1" applyBorder="1" applyAlignment="1" applyProtection="1">
      <alignment horizontal="right"/>
      <protection/>
    </xf>
    <xf numFmtId="0" fontId="35" fillId="0" borderId="0" xfId="0" applyFont="1" applyFill="1" applyBorder="1" applyAlignment="1" applyProtection="1">
      <alignment horizontal="left" vertical="center"/>
      <protection/>
    </xf>
    <xf numFmtId="0" fontId="35" fillId="0" borderId="0" xfId="0" applyFont="1" applyBorder="1" applyAlignment="1" applyProtection="1">
      <alignment vertical="center"/>
      <protection/>
    </xf>
    <xf numFmtId="49" fontId="28" fillId="0" borderId="0" xfId="0" applyNumberFormat="1" applyFont="1" applyFill="1" applyBorder="1" applyAlignment="1" applyProtection="1">
      <alignment horizontal="center" vertical="center" wrapText="1"/>
      <protection/>
    </xf>
    <xf numFmtId="0" fontId="48" fillId="0" borderId="0" xfId="0" applyFont="1" applyFill="1" applyBorder="1" applyAlignment="1" applyProtection="1">
      <alignment/>
      <protection/>
    </xf>
    <xf numFmtId="0" fontId="29" fillId="0" borderId="45" xfId="0" applyFont="1" applyFill="1" applyBorder="1" applyAlignment="1" applyProtection="1">
      <alignment vertical="center" wrapText="1"/>
      <protection/>
    </xf>
    <xf numFmtId="9" fontId="29" fillId="40" borderId="34" xfId="0" applyNumberFormat="1" applyFont="1" applyFill="1" applyBorder="1" applyAlignment="1" applyProtection="1">
      <alignment horizontal="center" vertical="center" wrapText="1"/>
      <protection/>
    </xf>
    <xf numFmtId="9" fontId="29" fillId="40" borderId="40" xfId="0" applyNumberFormat="1" applyFont="1" applyFill="1" applyBorder="1" applyAlignment="1" applyProtection="1">
      <alignment horizontal="center" vertical="center" wrapText="1"/>
      <protection/>
    </xf>
    <xf numFmtId="9" fontId="29" fillId="37" borderId="34" xfId="0" applyNumberFormat="1" applyFont="1" applyFill="1" applyBorder="1" applyAlignment="1" applyProtection="1">
      <alignment horizontal="center" vertical="center" wrapText="1"/>
      <protection/>
    </xf>
    <xf numFmtId="9" fontId="29" fillId="37" borderId="40" xfId="0" applyNumberFormat="1" applyFont="1" applyFill="1" applyBorder="1" applyAlignment="1" applyProtection="1">
      <alignment horizontal="center" vertical="center" wrapText="1"/>
      <protection/>
    </xf>
    <xf numFmtId="0" fontId="31" fillId="0" borderId="0" xfId="0" applyFont="1" applyFill="1" applyBorder="1" applyAlignment="1" applyProtection="1">
      <alignment vertical="top"/>
      <protection/>
    </xf>
    <xf numFmtId="0" fontId="0" fillId="0" borderId="0" xfId="0" applyAlignment="1" applyProtection="1">
      <alignment horizontal="left"/>
      <protection/>
    </xf>
    <xf numFmtId="0" fontId="29" fillId="0" borderId="0" xfId="0" applyFont="1" applyFill="1" applyBorder="1" applyAlignment="1" applyProtection="1">
      <alignment horizontal="left" vertical="center"/>
      <protection/>
    </xf>
    <xf numFmtId="49" fontId="29" fillId="0" borderId="0" xfId="0" applyNumberFormat="1" applyFont="1" applyFill="1" applyBorder="1" applyAlignment="1" applyProtection="1">
      <alignment horizontal="center" vertical="center"/>
      <protection/>
    </xf>
    <xf numFmtId="49" fontId="29" fillId="0" borderId="0" xfId="0" applyNumberFormat="1" applyFont="1" applyFill="1" applyBorder="1" applyAlignment="1" applyProtection="1">
      <alignment horizontal="left" vertical="center" wrapText="1"/>
      <protection/>
    </xf>
    <xf numFmtId="49" fontId="29" fillId="0" borderId="0" xfId="0" applyNumberFormat="1" applyFont="1" applyFill="1" applyBorder="1" applyAlignment="1" applyProtection="1">
      <alignment horizontal="center" vertical="center" wrapText="1"/>
      <protection/>
    </xf>
    <xf numFmtId="49" fontId="31" fillId="0" borderId="0" xfId="0" applyNumberFormat="1" applyFont="1" applyFill="1" applyBorder="1" applyAlignment="1" applyProtection="1">
      <alignment horizontal="left" vertical="center" wrapText="1"/>
      <protection/>
    </xf>
    <xf numFmtId="0" fontId="29" fillId="38" borderId="0" xfId="0" applyFont="1" applyFill="1" applyBorder="1" applyAlignment="1" applyProtection="1">
      <alignment/>
      <protection locked="0"/>
    </xf>
    <xf numFmtId="0" fontId="15" fillId="0" borderId="12" xfId="0" applyFont="1" applyBorder="1" applyAlignment="1" applyProtection="1">
      <alignment horizontal="center" vertical="center" wrapText="1"/>
      <protection/>
    </xf>
    <xf numFmtId="9" fontId="15" fillId="0" borderId="12" xfId="0" applyNumberFormat="1" applyFont="1" applyBorder="1" applyAlignment="1" applyProtection="1">
      <alignment horizontal="center" vertical="center" wrapText="1"/>
      <protection/>
    </xf>
    <xf numFmtId="0" fontId="18" fillId="41" borderId="12" xfId="0" applyFont="1" applyFill="1" applyBorder="1" applyAlignment="1" applyProtection="1">
      <alignment horizontal="center" vertical="center" wrapText="1"/>
      <protection locked="0"/>
    </xf>
    <xf numFmtId="0" fontId="18" fillId="41" borderId="21" xfId="0" applyFont="1" applyFill="1" applyBorder="1" applyAlignment="1" applyProtection="1">
      <alignment horizontal="center" vertical="center" wrapText="1"/>
      <protection locked="0"/>
    </xf>
    <xf numFmtId="0" fontId="35" fillId="0" borderId="0" xfId="0" applyFont="1" applyAlignment="1" applyProtection="1">
      <alignment horizontal="right"/>
      <protection/>
    </xf>
    <xf numFmtId="0" fontId="7" fillId="0" borderId="0" xfId="0" applyFont="1" applyAlignment="1" applyProtection="1">
      <alignment/>
      <protection/>
    </xf>
    <xf numFmtId="0" fontId="35" fillId="41" borderId="44" xfId="0" applyFont="1" applyFill="1" applyBorder="1" applyAlignment="1" applyProtection="1">
      <alignment horizontal="left"/>
      <protection locked="0"/>
    </xf>
    <xf numFmtId="0" fontId="15" fillId="0" borderId="0" xfId="0" applyFont="1" applyFill="1" applyBorder="1" applyAlignment="1" applyProtection="1">
      <alignment horizontal="center"/>
      <protection/>
    </xf>
    <xf numFmtId="0" fontId="15" fillId="0" borderId="27" xfId="0" applyFont="1" applyBorder="1" applyAlignment="1" applyProtection="1">
      <alignment horizontal="center" vertical="center" wrapText="1"/>
      <protection/>
    </xf>
    <xf numFmtId="0" fontId="5" fillId="0" borderId="12" xfId="0" applyFont="1" applyFill="1" applyBorder="1" applyAlignment="1" applyProtection="1">
      <alignment horizontal="center" vertical="center" wrapText="1"/>
      <protection/>
    </xf>
    <xf numFmtId="0" fontId="4" fillId="0" borderId="0" xfId="0" applyFont="1" applyBorder="1" applyAlignment="1" applyProtection="1">
      <alignment horizontal="center"/>
      <protection/>
    </xf>
    <xf numFmtId="0" fontId="15" fillId="0" borderId="22" xfId="0" applyFont="1" applyBorder="1" applyAlignment="1" applyProtection="1">
      <alignment horizontal="center" wrapText="1"/>
      <protection/>
    </xf>
    <xf numFmtId="0" fontId="35" fillId="0" borderId="0" xfId="0" applyFont="1" applyAlignment="1" applyProtection="1">
      <alignment horizontal="right"/>
      <protection/>
    </xf>
    <xf numFmtId="0" fontId="16" fillId="0" borderId="0" xfId="0" applyFont="1" applyFill="1" applyBorder="1" applyAlignment="1" applyProtection="1">
      <alignment/>
      <protection/>
    </xf>
    <xf numFmtId="0" fontId="29" fillId="0" borderId="18" xfId="0" applyFont="1" applyBorder="1" applyAlignment="1" applyProtection="1">
      <alignment horizontal="center" vertical="center" wrapText="1"/>
      <protection/>
    </xf>
    <xf numFmtId="0" fontId="48" fillId="0" borderId="0" xfId="0" applyFont="1" applyAlignment="1" applyProtection="1">
      <alignment/>
      <protection/>
    </xf>
    <xf numFmtId="0" fontId="29" fillId="0" borderId="0" xfId="0" applyFont="1" applyBorder="1" applyAlignment="1" applyProtection="1">
      <alignment horizontal="center" vertical="center"/>
      <protection/>
    </xf>
    <xf numFmtId="0" fontId="29" fillId="0" borderId="0" xfId="0" applyFont="1" applyFill="1" applyAlignment="1" applyProtection="1">
      <alignment/>
      <protection/>
    </xf>
    <xf numFmtId="49" fontId="29" fillId="0" borderId="0" xfId="0" applyNumberFormat="1" applyFont="1" applyAlignment="1" applyProtection="1">
      <alignment/>
      <protection/>
    </xf>
    <xf numFmtId="0" fontId="44" fillId="0" borderId="38" xfId="0" applyFont="1" applyFill="1" applyBorder="1" applyAlignment="1" applyProtection="1">
      <alignment horizontal="center" vertical="center" wrapText="1"/>
      <protection/>
    </xf>
    <xf numFmtId="0" fontId="44" fillId="0" borderId="12" xfId="0" applyFont="1" applyFill="1" applyBorder="1" applyAlignment="1" applyProtection="1">
      <alignment horizontal="center" vertical="center" wrapText="1"/>
      <protection/>
    </xf>
    <xf numFmtId="0" fontId="44" fillId="0" borderId="18" xfId="0" applyFont="1" applyFill="1" applyBorder="1" applyAlignment="1" applyProtection="1">
      <alignment horizontal="center" vertical="center" wrapText="1"/>
      <protection/>
    </xf>
    <xf numFmtId="0" fontId="29" fillId="38" borderId="21" xfId="0" applyFont="1" applyFill="1" applyBorder="1" applyAlignment="1" applyProtection="1">
      <alignment horizontal="center" vertical="center"/>
      <protection locked="0"/>
    </xf>
    <xf numFmtId="0" fontId="29" fillId="38" borderId="12" xfId="0" applyFont="1" applyFill="1" applyBorder="1" applyAlignment="1" applyProtection="1">
      <alignment horizontal="center" vertical="center" wrapText="1"/>
      <protection locked="0"/>
    </xf>
    <xf numFmtId="0" fontId="28" fillId="38" borderId="46" xfId="0" applyFont="1" applyFill="1" applyBorder="1" applyAlignment="1" applyProtection="1">
      <alignment horizontal="center" vertical="center" wrapText="1"/>
      <protection/>
    </xf>
    <xf numFmtId="0" fontId="29" fillId="38" borderId="17" xfId="0" applyFont="1" applyFill="1" applyBorder="1" applyAlignment="1" applyProtection="1">
      <alignment horizontal="center" vertical="center" wrapText="1"/>
      <protection locked="0"/>
    </xf>
    <xf numFmtId="49" fontId="29" fillId="38" borderId="17" xfId="0" applyNumberFormat="1" applyFont="1" applyFill="1" applyBorder="1" applyAlignment="1" applyProtection="1">
      <alignment horizontal="center" vertical="center"/>
      <protection locked="0"/>
    </xf>
    <xf numFmtId="49" fontId="29" fillId="38" borderId="12" xfId="0" applyNumberFormat="1" applyFont="1" applyFill="1" applyBorder="1" applyAlignment="1" applyProtection="1">
      <alignment horizontal="center" vertical="center"/>
      <protection locked="0"/>
    </xf>
    <xf numFmtId="0" fontId="29" fillId="38" borderId="12" xfId="0" applyFont="1" applyFill="1" applyBorder="1" applyAlignment="1" applyProtection="1">
      <alignment horizontal="left" vertical="center"/>
      <protection locked="0"/>
    </xf>
    <xf numFmtId="49" fontId="31" fillId="38" borderId="12" xfId="0" applyNumberFormat="1" applyFont="1" applyFill="1" applyBorder="1" applyAlignment="1" applyProtection="1">
      <alignment horizontal="center" vertical="center" wrapText="1"/>
      <protection locked="0"/>
    </xf>
    <xf numFmtId="0" fontId="29" fillId="38" borderId="21" xfId="0" applyFont="1" applyFill="1" applyBorder="1" applyAlignment="1" applyProtection="1">
      <alignment horizontal="left" vertical="center"/>
      <protection locked="0"/>
    </xf>
    <xf numFmtId="49" fontId="31" fillId="38" borderId="21" xfId="0" applyNumberFormat="1" applyFont="1" applyFill="1" applyBorder="1" applyAlignment="1" applyProtection="1">
      <alignment horizontal="center" vertical="center" wrapText="1"/>
      <protection locked="0"/>
    </xf>
    <xf numFmtId="49" fontId="31" fillId="38" borderId="12" xfId="0" applyNumberFormat="1" applyFont="1" applyFill="1" applyBorder="1" applyAlignment="1" applyProtection="1">
      <alignment horizontal="left" vertical="center" wrapText="1"/>
      <protection locked="0"/>
    </xf>
    <xf numFmtId="49" fontId="31" fillId="38" borderId="21" xfId="0" applyNumberFormat="1" applyFont="1" applyFill="1" applyBorder="1" applyAlignment="1" applyProtection="1">
      <alignment horizontal="left" vertical="center" wrapText="1"/>
      <protection locked="0"/>
    </xf>
    <xf numFmtId="3" fontId="29" fillId="38" borderId="27" xfId="0" applyNumberFormat="1" applyFont="1" applyFill="1" applyBorder="1" applyAlignment="1" applyProtection="1">
      <alignment horizontal="center" vertical="center" wrapText="1"/>
      <protection locked="0"/>
    </xf>
    <xf numFmtId="0" fontId="29" fillId="38" borderId="21" xfId="0" applyFont="1" applyFill="1" applyBorder="1" applyAlignment="1" applyProtection="1">
      <alignment horizontal="center" vertical="center" wrapText="1" shrinkToFit="1"/>
      <protection locked="0"/>
    </xf>
    <xf numFmtId="0" fontId="29" fillId="38" borderId="27" xfId="0" applyFont="1" applyFill="1" applyBorder="1" applyAlignment="1" applyProtection="1">
      <alignment horizontal="center" vertical="center" wrapText="1"/>
      <protection locked="0"/>
    </xf>
    <xf numFmtId="0" fontId="29" fillId="38" borderId="32" xfId="0" applyFont="1" applyFill="1" applyBorder="1" applyAlignment="1" applyProtection="1">
      <alignment horizontal="center" vertical="center" wrapText="1"/>
      <protection locked="0"/>
    </xf>
    <xf numFmtId="0" fontId="29" fillId="38" borderId="22" xfId="0" applyFont="1" applyFill="1" applyBorder="1" applyAlignment="1" applyProtection="1">
      <alignment horizontal="center" vertical="center"/>
      <protection locked="0"/>
    </xf>
    <xf numFmtId="0" fontId="29" fillId="42" borderId="34" xfId="0" applyFont="1" applyFill="1" applyBorder="1" applyAlignment="1" applyProtection="1">
      <alignment horizontal="center" vertical="center"/>
      <protection locked="0"/>
    </xf>
    <xf numFmtId="0" fontId="29" fillId="42" borderId="47" xfId="0" applyFont="1" applyFill="1" applyBorder="1" applyAlignment="1" applyProtection="1">
      <alignment horizontal="center" vertical="center"/>
      <protection locked="0"/>
    </xf>
    <xf numFmtId="1" fontId="29" fillId="38" borderId="23" xfId="0" applyNumberFormat="1" applyFont="1" applyFill="1" applyBorder="1" applyAlignment="1" applyProtection="1">
      <alignment horizontal="center" vertical="center"/>
      <protection locked="0"/>
    </xf>
    <xf numFmtId="1" fontId="29" fillId="38" borderId="22" xfId="0" applyNumberFormat="1" applyFont="1" applyFill="1" applyBorder="1" applyAlignment="1" applyProtection="1">
      <alignment horizontal="center" vertical="center"/>
      <protection locked="0"/>
    </xf>
    <xf numFmtId="1" fontId="29" fillId="38" borderId="27" xfId="0" applyNumberFormat="1" applyFont="1" applyFill="1" applyBorder="1" applyAlignment="1" applyProtection="1">
      <alignment horizontal="center" vertical="center"/>
      <protection locked="0"/>
    </xf>
    <xf numFmtId="0" fontId="29" fillId="42" borderId="12" xfId="0" applyFont="1" applyFill="1" applyBorder="1" applyAlignment="1" applyProtection="1">
      <alignment horizontal="center" vertical="center"/>
      <protection locked="0"/>
    </xf>
    <xf numFmtId="0" fontId="31" fillId="0" borderId="24" xfId="0" applyFont="1" applyFill="1" applyBorder="1" applyAlignment="1" applyProtection="1">
      <alignment horizontal="center" vertical="center" wrapText="1"/>
      <protection/>
    </xf>
    <xf numFmtId="0" fontId="29" fillId="0" borderId="24" xfId="0" applyFont="1" applyBorder="1" applyAlignment="1" applyProtection="1">
      <alignment horizontal="center" vertical="center"/>
      <protection/>
    </xf>
    <xf numFmtId="49" fontId="29" fillId="38" borderId="14" xfId="0" applyNumberFormat="1" applyFont="1" applyFill="1" applyBorder="1" applyAlignment="1" applyProtection="1">
      <alignment horizontal="center" vertical="center"/>
      <protection locked="0"/>
    </xf>
    <xf numFmtId="0" fontId="29" fillId="38" borderId="14" xfId="0" applyFont="1" applyFill="1" applyBorder="1" applyAlignment="1" applyProtection="1">
      <alignment horizontal="center" vertical="center" wrapText="1"/>
      <protection locked="0"/>
    </xf>
    <xf numFmtId="49" fontId="31" fillId="38" borderId="48" xfId="0" applyNumberFormat="1" applyFont="1" applyFill="1" applyBorder="1" applyAlignment="1" applyProtection="1">
      <alignment horizontal="center" vertical="center" wrapText="1"/>
      <protection locked="0"/>
    </xf>
    <xf numFmtId="49" fontId="31" fillId="38" borderId="47" xfId="0" applyNumberFormat="1" applyFont="1" applyFill="1" applyBorder="1" applyAlignment="1" applyProtection="1">
      <alignment horizontal="center" vertical="center" wrapText="1"/>
      <protection locked="0"/>
    </xf>
    <xf numFmtId="0" fontId="31" fillId="38" borderId="48" xfId="0" applyFont="1" applyFill="1" applyBorder="1" applyAlignment="1" applyProtection="1">
      <alignment horizontal="left" vertical="center" wrapText="1"/>
      <protection locked="0"/>
    </xf>
    <xf numFmtId="0" fontId="31" fillId="38" borderId="49" xfId="0" applyFont="1" applyFill="1" applyBorder="1" applyAlignment="1" applyProtection="1">
      <alignment horizontal="left" vertical="center" wrapText="1"/>
      <protection locked="0"/>
    </xf>
    <xf numFmtId="0" fontId="31" fillId="38" borderId="47" xfId="0" applyFont="1" applyFill="1" applyBorder="1" applyAlignment="1" applyProtection="1">
      <alignment horizontal="left" vertical="center" wrapText="1"/>
      <protection locked="0"/>
    </xf>
    <xf numFmtId="0" fontId="29" fillId="38" borderId="21" xfId="0" applyFont="1" applyFill="1" applyBorder="1" applyAlignment="1" applyProtection="1">
      <alignment horizontal="center" vertical="center" wrapText="1"/>
      <protection locked="0"/>
    </xf>
    <xf numFmtId="0" fontId="29" fillId="38" borderId="17" xfId="0" applyFont="1" applyFill="1" applyBorder="1" applyAlignment="1" applyProtection="1">
      <alignment vertical="center" wrapText="1"/>
      <protection locked="0"/>
    </xf>
    <xf numFmtId="0" fontId="29" fillId="38" borderId="17" xfId="0" applyFont="1" applyFill="1" applyBorder="1" applyAlignment="1" applyProtection="1">
      <alignment horizontal="center" vertical="center"/>
      <protection locked="0"/>
    </xf>
    <xf numFmtId="0" fontId="29" fillId="38" borderId="21" xfId="0" applyFont="1" applyFill="1" applyBorder="1" applyAlignment="1" applyProtection="1">
      <alignment vertical="center" wrapText="1"/>
      <protection locked="0"/>
    </xf>
    <xf numFmtId="49" fontId="29" fillId="38" borderId="21" xfId="0" applyNumberFormat="1" applyFont="1" applyFill="1" applyBorder="1" applyAlignment="1" applyProtection="1">
      <alignment horizontal="center" vertical="center"/>
      <protection locked="0"/>
    </xf>
    <xf numFmtId="0" fontId="29" fillId="38" borderId="24" xfId="0" applyFont="1" applyFill="1" applyBorder="1" applyAlignment="1" applyProtection="1">
      <alignment vertical="center" wrapText="1"/>
      <protection locked="0"/>
    </xf>
    <xf numFmtId="49" fontId="29" fillId="38" borderId="24" xfId="0" applyNumberFormat="1" applyFont="1" applyFill="1" applyBorder="1" applyAlignment="1" applyProtection="1">
      <alignment horizontal="center" vertical="center"/>
      <protection locked="0"/>
    </xf>
    <xf numFmtId="0" fontId="29" fillId="38" borderId="24" xfId="0" applyFont="1" applyFill="1" applyBorder="1" applyAlignment="1" applyProtection="1">
      <alignment horizontal="center" vertical="center" wrapText="1"/>
      <protection locked="0"/>
    </xf>
    <xf numFmtId="0" fontId="29" fillId="38" borderId="24" xfId="0" applyFont="1" applyFill="1" applyBorder="1" applyAlignment="1" applyProtection="1">
      <alignment horizontal="center" vertical="center"/>
      <protection locked="0"/>
    </xf>
    <xf numFmtId="0" fontId="29" fillId="38" borderId="26" xfId="0" applyFont="1" applyFill="1" applyBorder="1" applyAlignment="1" applyProtection="1">
      <alignment horizontal="center" vertical="center" wrapText="1"/>
      <protection locked="0"/>
    </xf>
    <xf numFmtId="0" fontId="31" fillId="38" borderId="48" xfId="0" applyFont="1" applyFill="1" applyBorder="1" applyAlignment="1" applyProtection="1">
      <alignment horizontal="center" vertical="center" wrapText="1"/>
      <protection locked="0"/>
    </xf>
    <xf numFmtId="0" fontId="31" fillId="38" borderId="47" xfId="0" applyFont="1" applyFill="1" applyBorder="1" applyAlignment="1" applyProtection="1">
      <alignment horizontal="center" vertical="center" wrapText="1"/>
      <protection locked="0"/>
    </xf>
    <xf numFmtId="0" fontId="29" fillId="38" borderId="22" xfId="0" applyFont="1" applyFill="1" applyBorder="1" applyAlignment="1" applyProtection="1">
      <alignment horizontal="center" vertical="center" wrapText="1"/>
      <protection locked="0"/>
    </xf>
    <xf numFmtId="49" fontId="29" fillId="38" borderId="26" xfId="0" applyNumberFormat="1" applyFont="1" applyFill="1" applyBorder="1" applyAlignment="1" applyProtection="1">
      <alignment horizontal="center" vertical="center"/>
      <protection locked="0"/>
    </xf>
    <xf numFmtId="49" fontId="31" fillId="38" borderId="26" xfId="0" applyNumberFormat="1" applyFont="1" applyFill="1" applyBorder="1" applyAlignment="1" applyProtection="1">
      <alignment horizontal="center" vertical="center"/>
      <protection locked="0"/>
    </xf>
    <xf numFmtId="49" fontId="29" fillId="38" borderId="32" xfId="0" applyNumberFormat="1" applyFont="1" applyFill="1" applyBorder="1" applyAlignment="1" applyProtection="1">
      <alignment horizontal="center" vertical="center"/>
      <protection locked="0"/>
    </xf>
    <xf numFmtId="0" fontId="29" fillId="38" borderId="48" xfId="0" applyFont="1" applyFill="1" applyBorder="1" applyAlignment="1" applyProtection="1">
      <alignment horizontal="center" vertical="center"/>
      <protection locked="0"/>
    </xf>
    <xf numFmtId="0" fontId="29" fillId="38" borderId="33" xfId="0" applyFont="1" applyFill="1" applyBorder="1" applyAlignment="1" applyProtection="1">
      <alignment horizontal="center" vertical="center"/>
      <protection locked="0"/>
    </xf>
    <xf numFmtId="3" fontId="29" fillId="38" borderId="22" xfId="0" applyNumberFormat="1" applyFont="1" applyFill="1" applyBorder="1" applyAlignment="1" applyProtection="1">
      <alignment horizontal="center" vertical="center"/>
      <protection locked="0"/>
    </xf>
    <xf numFmtId="3" fontId="29" fillId="38" borderId="28" xfId="0" applyNumberFormat="1" applyFont="1" applyFill="1" applyBorder="1" applyAlignment="1" applyProtection="1">
      <alignment horizontal="center" vertical="center"/>
      <protection locked="0"/>
    </xf>
    <xf numFmtId="3" fontId="31" fillId="38" borderId="22" xfId="0" applyNumberFormat="1" applyFont="1" applyFill="1" applyBorder="1" applyAlignment="1" applyProtection="1">
      <alignment horizontal="center" vertical="center"/>
      <protection locked="0"/>
    </xf>
    <xf numFmtId="3" fontId="29" fillId="38" borderId="21" xfId="0" applyNumberFormat="1" applyFont="1" applyFill="1" applyBorder="1" applyAlignment="1" applyProtection="1">
      <alignment horizontal="center" vertical="center" wrapText="1"/>
      <protection locked="0"/>
    </xf>
    <xf numFmtId="3" fontId="29" fillId="38" borderId="32" xfId="0" applyNumberFormat="1" applyFont="1" applyFill="1" applyBorder="1" applyAlignment="1" applyProtection="1">
      <alignment horizontal="center" vertical="center" wrapText="1"/>
      <protection locked="0"/>
    </xf>
    <xf numFmtId="0" fontId="29" fillId="39" borderId="50" xfId="0" applyFont="1" applyFill="1" applyBorder="1" applyAlignment="1" applyProtection="1">
      <alignment horizontal="center" vertical="center"/>
      <protection/>
    </xf>
    <xf numFmtId="0" fontId="29" fillId="39" borderId="12" xfId="0" applyFont="1" applyFill="1" applyBorder="1" applyAlignment="1" applyProtection="1">
      <alignment horizontal="center" vertical="center" wrapText="1"/>
      <protection/>
    </xf>
    <xf numFmtId="0" fontId="29" fillId="39" borderId="26" xfId="0" applyFont="1" applyFill="1" applyBorder="1" applyAlignment="1" applyProtection="1">
      <alignment horizontal="center" vertical="center" wrapText="1"/>
      <protection/>
    </xf>
    <xf numFmtId="1" fontId="28" fillId="38" borderId="51" xfId="0" applyNumberFormat="1" applyFont="1" applyFill="1" applyBorder="1" applyAlignment="1" applyProtection="1">
      <alignment horizontal="center" vertical="center"/>
      <protection locked="0"/>
    </xf>
    <xf numFmtId="0" fontId="28" fillId="35" borderId="42" xfId="0" applyFont="1" applyFill="1" applyBorder="1" applyAlignment="1" applyProtection="1">
      <alignment horizontal="center" vertical="center"/>
      <protection/>
    </xf>
    <xf numFmtId="49" fontId="29" fillId="38" borderId="48" xfId="0" applyNumberFormat="1" applyFont="1" applyFill="1" applyBorder="1" applyAlignment="1" applyProtection="1">
      <alignment vertical="center" wrapText="1"/>
      <protection locked="0"/>
    </xf>
    <xf numFmtId="49" fontId="29" fillId="38" borderId="49" xfId="0" applyNumberFormat="1" applyFont="1" applyFill="1" applyBorder="1" applyAlignment="1" applyProtection="1">
      <alignment vertical="center" wrapText="1"/>
      <protection locked="0"/>
    </xf>
    <xf numFmtId="49" fontId="29" fillId="38" borderId="47" xfId="0" applyNumberFormat="1" applyFont="1" applyFill="1" applyBorder="1" applyAlignment="1" applyProtection="1">
      <alignment vertical="center" wrapText="1"/>
      <protection locked="0"/>
    </xf>
    <xf numFmtId="0" fontId="29" fillId="40" borderId="42" xfId="0" applyFont="1" applyFill="1" applyBorder="1" applyAlignment="1" applyProtection="1">
      <alignment horizontal="center" vertical="center" wrapText="1"/>
      <protection/>
    </xf>
    <xf numFmtId="0" fontId="29" fillId="38" borderId="12" xfId="0" applyFont="1" applyFill="1" applyBorder="1" applyAlignment="1" applyProtection="1">
      <alignment vertical="center"/>
      <protection locked="0"/>
    </xf>
    <xf numFmtId="49" fontId="29" fillId="38" borderId="12" xfId="0" applyNumberFormat="1" applyFont="1" applyFill="1" applyBorder="1" applyAlignment="1" applyProtection="1">
      <alignment horizontal="left" vertical="top"/>
      <protection locked="0"/>
    </xf>
    <xf numFmtId="49" fontId="29" fillId="38" borderId="12" xfId="0" applyNumberFormat="1" applyFont="1" applyFill="1" applyBorder="1" applyAlignment="1" applyProtection="1">
      <alignment/>
      <protection locked="0"/>
    </xf>
    <xf numFmtId="49" fontId="29" fillId="38" borderId="12" xfId="0" applyNumberFormat="1" applyFont="1" applyFill="1" applyBorder="1" applyAlignment="1" applyProtection="1">
      <alignment vertical="center"/>
      <protection locked="0"/>
    </xf>
    <xf numFmtId="0" fontId="29" fillId="38" borderId="21" xfId="0" applyFont="1" applyFill="1" applyBorder="1" applyAlignment="1" applyProtection="1">
      <alignment vertical="center"/>
      <protection locked="0"/>
    </xf>
    <xf numFmtId="49" fontId="29" fillId="38" borderId="21" xfId="0" applyNumberFormat="1" applyFont="1" applyFill="1" applyBorder="1" applyAlignment="1" applyProtection="1">
      <alignment horizontal="left" vertical="top"/>
      <protection locked="0"/>
    </xf>
    <xf numFmtId="49" fontId="29" fillId="38" borderId="21" xfId="0" applyNumberFormat="1" applyFont="1" applyFill="1" applyBorder="1" applyAlignment="1" applyProtection="1">
      <alignment/>
      <protection locked="0"/>
    </xf>
    <xf numFmtId="0" fontId="44" fillId="0" borderId="22" xfId="0" applyFont="1" applyFill="1" applyBorder="1" applyAlignment="1" applyProtection="1">
      <alignment horizontal="center" vertical="center" wrapText="1"/>
      <protection/>
    </xf>
    <xf numFmtId="0" fontId="44" fillId="0" borderId="26" xfId="0" applyFont="1" applyFill="1" applyBorder="1" applyAlignment="1" applyProtection="1">
      <alignment horizontal="center" vertical="center" wrapText="1"/>
      <protection/>
    </xf>
    <xf numFmtId="0" fontId="28" fillId="0" borderId="18" xfId="0" applyFont="1" applyBorder="1" applyAlignment="1" applyProtection="1">
      <alignment horizontal="center"/>
      <protection/>
    </xf>
    <xf numFmtId="0" fontId="33" fillId="0" borderId="52" xfId="0" applyFont="1" applyFill="1" applyBorder="1" applyAlignment="1" applyProtection="1">
      <alignment horizontal="center" wrapText="1"/>
      <protection/>
    </xf>
    <xf numFmtId="0" fontId="28" fillId="0" borderId="17" xfId="0" applyFont="1" applyBorder="1" applyAlignment="1" applyProtection="1">
      <alignment horizontal="center"/>
      <protection/>
    </xf>
    <xf numFmtId="0" fontId="42" fillId="0" borderId="17" xfId="0" applyFont="1" applyBorder="1" applyAlignment="1" applyProtection="1">
      <alignment horizontal="center" vertical="center" wrapText="1"/>
      <protection/>
    </xf>
    <xf numFmtId="0" fontId="42" fillId="0" borderId="53" xfId="0" applyFont="1" applyBorder="1" applyAlignment="1" applyProtection="1">
      <alignment horizontal="center" vertical="center" wrapText="1"/>
      <protection/>
    </xf>
    <xf numFmtId="49" fontId="29" fillId="38" borderId="18" xfId="0" applyNumberFormat="1" applyFont="1" applyFill="1" applyBorder="1" applyAlignment="1" applyProtection="1">
      <alignment horizontal="center" vertical="center"/>
      <protection locked="0"/>
    </xf>
    <xf numFmtId="0" fontId="29" fillId="38" borderId="18" xfId="0" applyFont="1" applyFill="1" applyBorder="1" applyAlignment="1" applyProtection="1">
      <alignment horizontal="center" vertical="center" wrapText="1"/>
      <protection locked="0"/>
    </xf>
    <xf numFmtId="0" fontId="29" fillId="38" borderId="37"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protection/>
    </xf>
    <xf numFmtId="0" fontId="6" fillId="0" borderId="0" xfId="0" applyFont="1" applyBorder="1" applyAlignment="1" applyProtection="1">
      <alignment horizontal="center"/>
      <protection/>
    </xf>
    <xf numFmtId="0" fontId="16" fillId="33" borderId="12" xfId="0" applyFont="1" applyFill="1" applyBorder="1" applyAlignment="1" applyProtection="1">
      <alignment/>
      <protection locked="0"/>
    </xf>
    <xf numFmtId="0" fontId="0" fillId="0" borderId="0" xfId="0" applyAlignment="1" applyProtection="1">
      <alignment vertical="center"/>
      <protection/>
    </xf>
    <xf numFmtId="0" fontId="2" fillId="0" borderId="0" xfId="0" applyFont="1" applyAlignment="1" applyProtection="1">
      <alignment/>
      <protection/>
    </xf>
    <xf numFmtId="44" fontId="16" fillId="34" borderId="12" xfId="0" applyNumberFormat="1" applyFont="1" applyFill="1" applyBorder="1" applyAlignment="1" applyProtection="1">
      <alignment/>
      <protection/>
    </xf>
    <xf numFmtId="0" fontId="17" fillId="0" borderId="18" xfId="0" applyFont="1" applyBorder="1" applyAlignment="1" applyProtection="1">
      <alignment horizontal="center"/>
      <protection/>
    </xf>
    <xf numFmtId="0" fontId="0" fillId="36" borderId="0" xfId="0" applyFill="1" applyAlignment="1" applyProtection="1">
      <alignment/>
      <protection/>
    </xf>
    <xf numFmtId="0" fontId="4" fillId="0" borderId="20" xfId="0" applyFont="1" applyBorder="1" applyAlignment="1" applyProtection="1">
      <alignment/>
      <protection/>
    </xf>
    <xf numFmtId="0" fontId="25" fillId="0" borderId="14" xfId="0" applyFont="1" applyBorder="1" applyAlignment="1" applyProtection="1">
      <alignment vertical="center"/>
      <protection/>
    </xf>
    <xf numFmtId="44" fontId="17" fillId="34" borderId="13" xfId="0" applyNumberFormat="1" applyFont="1" applyFill="1" applyBorder="1" applyAlignment="1" applyProtection="1">
      <alignment/>
      <protection/>
    </xf>
    <xf numFmtId="0" fontId="25" fillId="0" borderId="54" xfId="0" applyFont="1" applyBorder="1" applyAlignment="1" applyProtection="1">
      <alignment horizontal="center"/>
      <protection/>
    </xf>
    <xf numFmtId="0" fontId="25" fillId="0" borderId="33" xfId="0" applyFont="1" applyBorder="1" applyAlignment="1" applyProtection="1">
      <alignment horizontal="center"/>
      <protection/>
    </xf>
    <xf numFmtId="0" fontId="25" fillId="0" borderId="55" xfId="0" applyFont="1" applyBorder="1" applyAlignment="1" applyProtection="1">
      <alignment horizontal="right"/>
      <protection/>
    </xf>
    <xf numFmtId="0" fontId="25" fillId="0" borderId="56" xfId="0" applyFont="1" applyBorder="1" applyAlignment="1" applyProtection="1">
      <alignment horizontal="center"/>
      <protection/>
    </xf>
    <xf numFmtId="0" fontId="6" fillId="0" borderId="12" xfId="0" applyFont="1" applyBorder="1" applyAlignment="1" applyProtection="1">
      <alignment horizontal="center"/>
      <protection/>
    </xf>
    <xf numFmtId="166" fontId="1" fillId="36" borderId="0" xfId="44" applyNumberFormat="1" applyFont="1" applyFill="1" applyAlignment="1" applyProtection="1">
      <alignment horizontal="right"/>
      <protection/>
    </xf>
    <xf numFmtId="0" fontId="9" fillId="0" borderId="10"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6" fillId="0" borderId="10" xfId="0" applyFont="1" applyFill="1" applyBorder="1" applyAlignment="1" applyProtection="1">
      <alignment horizontal="left" vertical="top"/>
      <protection locked="0"/>
    </xf>
    <xf numFmtId="0" fontId="6" fillId="0" borderId="0" xfId="0" applyFont="1" applyFill="1" applyBorder="1" applyAlignment="1" applyProtection="1">
      <alignment horizontal="left" vertical="top"/>
      <protection locked="0"/>
    </xf>
    <xf numFmtId="0" fontId="44" fillId="0" borderId="21" xfId="0" applyFont="1" applyFill="1" applyBorder="1" applyAlignment="1" applyProtection="1">
      <alignment horizontal="center" vertical="center" wrapText="1"/>
      <protection/>
    </xf>
    <xf numFmtId="1" fontId="28" fillId="40" borderId="27" xfId="0" applyNumberFormat="1" applyFont="1" applyFill="1" applyBorder="1" applyAlignment="1" applyProtection="1">
      <alignment horizontal="center" vertical="center"/>
      <protection/>
    </xf>
    <xf numFmtId="1" fontId="29" fillId="0" borderId="46" xfId="0" applyNumberFormat="1" applyFont="1" applyFill="1" applyBorder="1" applyAlignment="1" applyProtection="1">
      <alignment horizontal="center" vertical="center" wrapText="1"/>
      <protection/>
    </xf>
    <xf numFmtId="1" fontId="29" fillId="0" borderId="0" xfId="0" applyNumberFormat="1" applyFont="1" applyAlignment="1" applyProtection="1">
      <alignment vertical="center"/>
      <protection/>
    </xf>
    <xf numFmtId="0" fontId="29" fillId="0" borderId="24" xfId="0" applyFont="1" applyFill="1" applyBorder="1" applyAlignment="1" applyProtection="1">
      <alignment horizontal="center" vertical="center" wrapText="1"/>
      <protection hidden="1" locked="0"/>
    </xf>
    <xf numFmtId="0" fontId="33" fillId="0" borderId="30" xfId="0" applyFont="1" applyFill="1" applyBorder="1" applyAlignment="1" applyProtection="1">
      <alignment horizontal="center" vertical="center" wrapText="1"/>
      <protection/>
    </xf>
    <xf numFmtId="0" fontId="33" fillId="0" borderId="57" xfId="0" applyFont="1" applyFill="1" applyBorder="1" applyAlignment="1" applyProtection="1">
      <alignment horizontal="center" vertical="center" wrapText="1"/>
      <protection/>
    </xf>
    <xf numFmtId="0" fontId="29" fillId="0" borderId="24" xfId="0" applyFont="1" applyFill="1" applyBorder="1" applyAlignment="1" applyProtection="1">
      <alignment vertical="center" wrapText="1"/>
      <protection hidden="1" locked="0"/>
    </xf>
    <xf numFmtId="0" fontId="29" fillId="0" borderId="12" xfId="0" applyFont="1" applyFill="1" applyBorder="1" applyAlignment="1" applyProtection="1">
      <alignment vertical="center" wrapText="1"/>
      <protection hidden="1" locked="0"/>
    </xf>
    <xf numFmtId="0" fontId="29" fillId="0" borderId="14" xfId="0" applyFont="1" applyFill="1" applyBorder="1" applyAlignment="1" applyProtection="1">
      <alignment vertical="center" wrapText="1"/>
      <protection hidden="1" locked="0"/>
    </xf>
    <xf numFmtId="0" fontId="29" fillId="0" borderId="23" xfId="0" applyFont="1" applyFill="1" applyBorder="1" applyAlignment="1" applyProtection="1">
      <alignment vertical="center" wrapText="1"/>
      <protection hidden="1" locked="0"/>
    </xf>
    <xf numFmtId="0" fontId="29" fillId="0" borderId="22" xfId="0" applyFont="1" applyFill="1" applyBorder="1" applyAlignment="1" applyProtection="1">
      <alignment vertical="center" wrapText="1"/>
      <protection hidden="1" locked="0"/>
    </xf>
    <xf numFmtId="0" fontId="29" fillId="0" borderId="27" xfId="0" applyFont="1" applyFill="1" applyBorder="1" applyAlignment="1" applyProtection="1">
      <alignment vertical="center" wrapText="1"/>
      <protection hidden="1" locked="0"/>
    </xf>
    <xf numFmtId="0" fontId="24" fillId="0" borderId="0" xfId="0" applyFont="1" applyFill="1" applyBorder="1" applyAlignment="1" applyProtection="1">
      <alignment wrapText="1"/>
      <protection/>
    </xf>
    <xf numFmtId="0" fontId="29" fillId="0" borderId="0" xfId="0" applyFont="1" applyFill="1" applyBorder="1" applyAlignment="1" applyProtection="1">
      <alignment horizontal="left" vertical="top" wrapText="1"/>
      <protection locked="0"/>
    </xf>
    <xf numFmtId="0" fontId="28" fillId="38" borderId="30" xfId="0" applyFont="1" applyFill="1" applyBorder="1" applyAlignment="1" applyProtection="1">
      <alignment horizontal="center" vertical="center" wrapText="1"/>
      <protection/>
    </xf>
    <xf numFmtId="1" fontId="29" fillId="38" borderId="46" xfId="0" applyNumberFormat="1" applyFont="1" applyFill="1" applyBorder="1" applyAlignment="1" applyProtection="1">
      <alignment horizontal="center" vertical="center" wrapText="1"/>
      <protection locked="0"/>
    </xf>
    <xf numFmtId="0" fontId="11" fillId="0" borderId="0" xfId="0" applyNumberFormat="1" applyFont="1" applyFill="1" applyAlignment="1" applyProtection="1">
      <alignment/>
      <protection/>
    </xf>
    <xf numFmtId="0" fontId="0" fillId="0" borderId="0" xfId="0" applyNumberFormat="1" applyFill="1" applyAlignment="1" applyProtection="1">
      <alignment/>
      <protection/>
    </xf>
    <xf numFmtId="0" fontId="0" fillId="0" borderId="0" xfId="0" applyFill="1" applyAlignment="1">
      <alignment/>
    </xf>
    <xf numFmtId="0" fontId="11" fillId="0" borderId="0" xfId="0" applyNumberFormat="1" applyFont="1" applyFill="1" applyAlignment="1" applyProtection="1">
      <alignment horizontal="center"/>
      <protection/>
    </xf>
    <xf numFmtId="49" fontId="29" fillId="38" borderId="46" xfId="0" applyNumberFormat="1" applyFont="1" applyFill="1" applyBorder="1" applyAlignment="1" applyProtection="1">
      <alignment horizontal="center" vertical="center" wrapText="1"/>
      <protection locked="0"/>
    </xf>
    <xf numFmtId="0" fontId="6" fillId="0" borderId="10" xfId="0" applyFont="1" applyFill="1" applyBorder="1" applyAlignment="1" applyProtection="1">
      <alignment/>
      <protection/>
    </xf>
    <xf numFmtId="0" fontId="6" fillId="0" borderId="0" xfId="0" applyFont="1" applyFill="1" applyBorder="1" applyAlignment="1" applyProtection="1">
      <alignment/>
      <protection/>
    </xf>
    <xf numFmtId="0" fontId="10" fillId="0" borderId="12" xfId="0" applyFont="1" applyFill="1" applyBorder="1" applyAlignment="1" applyProtection="1">
      <alignment horizontal="right" vertical="center"/>
      <protection/>
    </xf>
    <xf numFmtId="1" fontId="16" fillId="0" borderId="12" xfId="0" applyNumberFormat="1" applyFont="1" applyFill="1" applyBorder="1" applyAlignment="1" applyProtection="1">
      <alignment horizontal="center" vertical="center"/>
      <protection/>
    </xf>
    <xf numFmtId="0" fontId="10" fillId="0" borderId="12" xfId="0" applyFont="1" applyFill="1" applyBorder="1" applyAlignment="1" applyProtection="1">
      <alignment horizontal="right"/>
      <protection/>
    </xf>
    <xf numFmtId="0" fontId="16" fillId="0" borderId="12" xfId="0" applyFont="1" applyFill="1" applyBorder="1" applyAlignment="1" applyProtection="1">
      <alignment horizontal="center" vertical="top"/>
      <protection locked="0"/>
    </xf>
    <xf numFmtId="16" fontId="29" fillId="38" borderId="24" xfId="0" applyNumberFormat="1" applyFont="1" applyFill="1" applyBorder="1" applyAlignment="1" applyProtection="1">
      <alignment horizontal="center" vertical="center"/>
      <protection locked="0"/>
    </xf>
    <xf numFmtId="6" fontId="16" fillId="33" borderId="12" xfId="0" applyNumberFormat="1" applyFont="1" applyFill="1" applyBorder="1" applyAlignment="1" applyProtection="1">
      <alignment/>
      <protection locked="0"/>
    </xf>
    <xf numFmtId="49" fontId="0" fillId="0" borderId="0" xfId="0" applyNumberFormat="1" applyFill="1" applyAlignment="1" applyProtection="1" quotePrefix="1">
      <alignment/>
      <protection locked="0"/>
    </xf>
    <xf numFmtId="165" fontId="0" fillId="0" borderId="0" xfId="0" applyNumberFormat="1" applyFill="1" applyAlignment="1" applyProtection="1" quotePrefix="1">
      <alignment/>
      <protection locked="0"/>
    </xf>
    <xf numFmtId="165" fontId="0" fillId="0" borderId="0" xfId="0" applyNumberFormat="1" applyAlignment="1" applyProtection="1" quotePrefix="1">
      <alignment/>
      <protection locked="0"/>
    </xf>
    <xf numFmtId="0" fontId="13" fillId="0" borderId="0" xfId="0" applyFont="1" applyFill="1" applyAlignment="1" applyProtection="1" quotePrefix="1">
      <alignment horizontal="right"/>
      <protection locked="0"/>
    </xf>
    <xf numFmtId="164" fontId="0" fillId="0" borderId="0" xfId="0" applyNumberFormat="1" applyFill="1" applyAlignment="1" applyProtection="1" quotePrefix="1">
      <alignment horizontal="right"/>
      <protection locked="0"/>
    </xf>
    <xf numFmtId="0" fontId="29" fillId="43" borderId="58" xfId="0" applyFont="1" applyFill="1" applyBorder="1" applyAlignment="1" applyProtection="1">
      <alignment horizontal="left" vertical="center" wrapText="1"/>
      <protection locked="0"/>
    </xf>
    <xf numFmtId="0" fontId="29" fillId="43" borderId="41" xfId="0" applyFont="1" applyFill="1" applyBorder="1" applyAlignment="1" applyProtection="1">
      <alignment horizontal="left" vertical="center" wrapText="1"/>
      <protection locked="0"/>
    </xf>
    <xf numFmtId="0" fontId="29" fillId="38" borderId="43" xfId="0" applyFont="1" applyFill="1" applyBorder="1" applyAlignment="1" applyProtection="1">
      <alignment horizontal="center" vertical="center" wrapText="1"/>
      <protection locked="0"/>
    </xf>
    <xf numFmtId="0" fontId="29" fillId="38" borderId="58" xfId="0" applyFont="1" applyFill="1" applyBorder="1" applyAlignment="1" applyProtection="1">
      <alignment horizontal="center" vertical="center" wrapText="1"/>
      <protection locked="0"/>
    </xf>
    <xf numFmtId="0" fontId="33" fillId="44" borderId="57" xfId="0" applyFont="1" applyFill="1" applyBorder="1" applyAlignment="1" applyProtection="1">
      <alignment horizontal="center" vertical="center" wrapText="1"/>
      <protection/>
    </xf>
    <xf numFmtId="0" fontId="31" fillId="44" borderId="46" xfId="0" applyFont="1" applyFill="1" applyBorder="1" applyAlignment="1" applyProtection="1">
      <alignment horizontal="center" vertical="center" wrapText="1"/>
      <protection/>
    </xf>
    <xf numFmtId="0" fontId="31" fillId="44" borderId="59" xfId="0" applyFont="1" applyFill="1" applyBorder="1" applyAlignment="1" applyProtection="1">
      <alignment horizontal="center" vertical="center" wrapText="1"/>
      <protection/>
    </xf>
    <xf numFmtId="0" fontId="31" fillId="41" borderId="46" xfId="0" applyFont="1" applyFill="1" applyBorder="1" applyAlignment="1" applyProtection="1">
      <alignment horizontal="left" vertical="center" wrapText="1"/>
      <protection locked="0"/>
    </xf>
    <xf numFmtId="49" fontId="31" fillId="38" borderId="12" xfId="0" applyNumberFormat="1" applyFont="1" applyFill="1" applyBorder="1" applyAlignment="1" applyProtection="1">
      <alignment horizontal="center" vertical="center" wrapText="1"/>
      <protection locked="0"/>
    </xf>
    <xf numFmtId="0" fontId="29" fillId="38" borderId="24" xfId="0" applyFont="1" applyFill="1" applyBorder="1" applyAlignment="1" applyProtection="1">
      <alignment horizontal="center" vertical="center" wrapText="1"/>
      <protection locked="0"/>
    </xf>
    <xf numFmtId="0" fontId="29" fillId="38" borderId="48" xfId="0" applyFont="1" applyFill="1" applyBorder="1" applyAlignment="1" applyProtection="1">
      <alignment horizontal="center" vertical="center" wrapText="1"/>
      <protection locked="0"/>
    </xf>
    <xf numFmtId="0" fontId="29" fillId="38" borderId="47" xfId="0" applyFont="1" applyFill="1" applyBorder="1" applyAlignment="1" applyProtection="1">
      <alignment horizontal="center" vertical="center" wrapText="1"/>
      <protection locked="0"/>
    </xf>
    <xf numFmtId="0" fontId="49" fillId="0" borderId="60" xfId="0" applyFont="1" applyBorder="1" applyAlignment="1" applyProtection="1">
      <alignment horizontal="center"/>
      <protection/>
    </xf>
    <xf numFmtId="0" fontId="29" fillId="0" borderId="60" xfId="0" applyFont="1" applyBorder="1" applyAlignment="1" applyProtection="1">
      <alignment horizontal="center"/>
      <protection/>
    </xf>
    <xf numFmtId="0" fontId="0" fillId="43" borderId="58" xfId="0" applyFill="1" applyBorder="1" applyAlignment="1" applyProtection="1">
      <alignment horizontal="center" vertical="top" wrapText="1"/>
      <protection locked="0"/>
    </xf>
    <xf numFmtId="0" fontId="0" fillId="43" borderId="41" xfId="0" applyFill="1" applyBorder="1" applyAlignment="1" applyProtection="1">
      <alignment horizontal="center" vertical="top" wrapText="1"/>
      <protection locked="0"/>
    </xf>
    <xf numFmtId="0" fontId="29" fillId="38" borderId="45" xfId="0" applyFont="1" applyFill="1" applyBorder="1" applyAlignment="1" applyProtection="1">
      <alignment horizontal="center" vertical="top" wrapText="1"/>
      <protection locked="0"/>
    </xf>
    <xf numFmtId="0" fontId="29" fillId="38" borderId="58" xfId="0" applyFont="1" applyFill="1" applyBorder="1" applyAlignment="1" applyProtection="1">
      <alignment horizontal="center" vertical="top" wrapText="1"/>
      <protection locked="0"/>
    </xf>
    <xf numFmtId="0" fontId="29" fillId="43" borderId="58" xfId="0" applyFont="1" applyFill="1" applyBorder="1" applyAlignment="1" applyProtection="1">
      <alignment horizontal="center" vertical="top" wrapText="1"/>
      <protection locked="0"/>
    </xf>
    <xf numFmtId="0" fontId="29" fillId="43" borderId="61" xfId="0" applyFont="1" applyFill="1" applyBorder="1" applyAlignment="1" applyProtection="1">
      <alignment horizontal="center" vertical="top" wrapText="1"/>
      <protection locked="0"/>
    </xf>
    <xf numFmtId="0" fontId="29" fillId="38" borderId="43" xfId="0" applyFont="1" applyFill="1" applyBorder="1" applyAlignment="1" applyProtection="1">
      <alignment horizontal="center" vertical="top" wrapText="1"/>
      <protection locked="0"/>
    </xf>
    <xf numFmtId="0" fontId="24" fillId="0" borderId="45" xfId="0" applyFont="1" applyFill="1" applyBorder="1" applyAlignment="1" applyProtection="1">
      <alignment horizontal="left" vertical="center" wrapText="1"/>
      <protection/>
    </xf>
    <xf numFmtId="0" fontId="24" fillId="0" borderId="58" xfId="0" applyFont="1" applyFill="1" applyBorder="1" applyAlignment="1" applyProtection="1">
      <alignment horizontal="left" vertical="center" wrapText="1"/>
      <protection/>
    </xf>
    <xf numFmtId="0" fontId="24" fillId="0" borderId="61" xfId="0" applyFont="1" applyFill="1" applyBorder="1" applyAlignment="1" applyProtection="1">
      <alignment horizontal="left" vertical="center" wrapText="1"/>
      <protection/>
    </xf>
    <xf numFmtId="0" fontId="29" fillId="38" borderId="18" xfId="0" applyFont="1" applyFill="1" applyBorder="1" applyAlignment="1" applyProtection="1">
      <alignment horizontal="left" vertical="center"/>
      <protection locked="0"/>
    </xf>
    <xf numFmtId="0" fontId="28" fillId="0" borderId="22" xfId="0" applyFont="1" applyFill="1" applyBorder="1" applyAlignment="1" applyProtection="1">
      <alignment horizontal="center" vertical="center"/>
      <protection/>
    </xf>
    <xf numFmtId="0" fontId="28" fillId="0" borderId="28" xfId="0" applyFont="1" applyFill="1" applyBorder="1" applyAlignment="1" applyProtection="1">
      <alignment horizontal="center" vertical="center"/>
      <protection/>
    </xf>
    <xf numFmtId="0" fontId="29" fillId="38" borderId="48" xfId="0" applyFont="1" applyFill="1" applyBorder="1" applyAlignment="1" applyProtection="1">
      <alignment horizontal="center" vertical="center"/>
      <protection locked="0"/>
    </xf>
    <xf numFmtId="0" fontId="29" fillId="38" borderId="47" xfId="0" applyFont="1" applyFill="1" applyBorder="1" applyAlignment="1" applyProtection="1">
      <alignment horizontal="center" vertical="center"/>
      <protection locked="0"/>
    </xf>
    <xf numFmtId="0" fontId="31" fillId="38" borderId="48" xfId="0" applyFont="1" applyFill="1" applyBorder="1" applyAlignment="1" applyProtection="1">
      <alignment horizontal="left" vertical="center"/>
      <protection locked="0"/>
    </xf>
    <xf numFmtId="0" fontId="31" fillId="38" borderId="49" xfId="0" applyFont="1" applyFill="1" applyBorder="1" applyAlignment="1" applyProtection="1">
      <alignment horizontal="left" vertical="center"/>
      <protection locked="0"/>
    </xf>
    <xf numFmtId="0" fontId="31" fillId="38" borderId="62" xfId="0" applyFont="1" applyFill="1" applyBorder="1" applyAlignment="1" applyProtection="1">
      <alignment horizontal="left" vertical="center"/>
      <protection locked="0"/>
    </xf>
    <xf numFmtId="0" fontId="31" fillId="0" borderId="46" xfId="0" applyFont="1" applyFill="1" applyBorder="1" applyAlignment="1" applyProtection="1">
      <alignment horizontal="center" vertical="center" wrapText="1"/>
      <protection/>
    </xf>
    <xf numFmtId="0" fontId="28" fillId="0" borderId="39" xfId="0" applyFont="1" applyFill="1" applyBorder="1" applyAlignment="1" applyProtection="1">
      <alignment horizontal="center" vertical="center" wrapText="1"/>
      <protection/>
    </xf>
    <xf numFmtId="0" fontId="28" fillId="0" borderId="52" xfId="0" applyFont="1" applyFill="1" applyBorder="1" applyAlignment="1" applyProtection="1">
      <alignment horizontal="center" vertical="center" wrapText="1"/>
      <protection/>
    </xf>
    <xf numFmtId="0" fontId="31" fillId="42" borderId="45" xfId="0" applyFont="1" applyFill="1" applyBorder="1" applyAlignment="1" applyProtection="1">
      <alignment horizontal="left" vertical="top"/>
      <protection locked="0"/>
    </xf>
    <xf numFmtId="0" fontId="31" fillId="42" borderId="58" xfId="0" applyFont="1" applyFill="1" applyBorder="1" applyAlignment="1" applyProtection="1">
      <alignment horizontal="left" vertical="top"/>
      <protection locked="0"/>
    </xf>
    <xf numFmtId="0" fontId="31" fillId="42" borderId="43" xfId="0" applyFont="1" applyFill="1" applyBorder="1" applyAlignment="1" applyProtection="1">
      <alignment horizontal="left" vertical="top"/>
      <protection locked="0"/>
    </xf>
    <xf numFmtId="0" fontId="31" fillId="42" borderId="61" xfId="0" applyFont="1" applyFill="1" applyBorder="1" applyAlignment="1" applyProtection="1">
      <alignment horizontal="left" vertical="top"/>
      <protection locked="0"/>
    </xf>
    <xf numFmtId="0" fontId="28" fillId="0" borderId="52" xfId="0" applyFont="1" applyFill="1" applyBorder="1" applyAlignment="1" applyProtection="1">
      <alignment horizontal="center" vertical="center"/>
      <protection/>
    </xf>
    <xf numFmtId="0" fontId="28" fillId="0" borderId="63" xfId="0" applyFont="1" applyFill="1" applyBorder="1" applyAlignment="1" applyProtection="1">
      <alignment horizontal="center" vertical="center"/>
      <protection/>
    </xf>
    <xf numFmtId="0" fontId="29" fillId="38" borderId="12" xfId="0" applyFont="1" applyFill="1" applyBorder="1" applyAlignment="1" applyProtection="1">
      <alignment horizontal="center" vertical="center" wrapText="1"/>
      <protection locked="0"/>
    </xf>
    <xf numFmtId="49" fontId="31" fillId="38" borderId="25" xfId="0" applyNumberFormat="1" applyFont="1" applyFill="1" applyBorder="1" applyAlignment="1" applyProtection="1">
      <alignment horizontal="center" vertical="center" wrapText="1"/>
      <protection locked="0"/>
    </xf>
    <xf numFmtId="49" fontId="31" fillId="38" borderId="34" xfId="0" applyNumberFormat="1" applyFont="1" applyFill="1" applyBorder="1" applyAlignment="1" applyProtection="1">
      <alignment horizontal="center" vertical="center" wrapText="1"/>
      <protection locked="0"/>
    </xf>
    <xf numFmtId="49" fontId="31" fillId="38" borderId="48" xfId="0" applyNumberFormat="1" applyFont="1" applyFill="1" applyBorder="1" applyAlignment="1" applyProtection="1">
      <alignment horizontal="center" vertical="center" wrapText="1"/>
      <protection locked="0"/>
    </xf>
    <xf numFmtId="49" fontId="31" fillId="38" borderId="47" xfId="0" applyNumberFormat="1" applyFont="1" applyFill="1" applyBorder="1" applyAlignment="1" applyProtection="1">
      <alignment horizontal="center" vertical="center" wrapText="1"/>
      <protection locked="0"/>
    </xf>
    <xf numFmtId="0" fontId="38" fillId="45" borderId="64" xfId="0" applyFont="1" applyFill="1" applyBorder="1" applyAlignment="1" applyProtection="1">
      <alignment horizontal="left" vertical="center" wrapText="1"/>
      <protection/>
    </xf>
    <xf numFmtId="0" fontId="38" fillId="45" borderId="65" xfId="0" applyFont="1" applyFill="1" applyBorder="1" applyAlignment="1" applyProtection="1">
      <alignment horizontal="left" vertical="center" wrapText="1"/>
      <protection/>
    </xf>
    <xf numFmtId="0" fontId="38" fillId="45" borderId="66" xfId="0" applyFont="1" applyFill="1" applyBorder="1" applyAlignment="1" applyProtection="1">
      <alignment horizontal="left" vertical="center" wrapText="1"/>
      <protection/>
    </xf>
    <xf numFmtId="49" fontId="31" fillId="38" borderId="21" xfId="0" applyNumberFormat="1" applyFont="1" applyFill="1" applyBorder="1" applyAlignment="1" applyProtection="1">
      <alignment horizontal="center" vertical="center" wrapText="1"/>
      <protection locked="0"/>
    </xf>
    <xf numFmtId="0" fontId="31" fillId="38" borderId="48" xfId="0" applyFont="1" applyFill="1" applyBorder="1" applyAlignment="1" applyProtection="1">
      <alignment horizontal="left" vertical="top" wrapText="1"/>
      <protection locked="0"/>
    </xf>
    <xf numFmtId="0" fontId="31" fillId="38" borderId="49" xfId="0" applyFont="1" applyFill="1" applyBorder="1" applyAlignment="1" applyProtection="1">
      <alignment horizontal="left" vertical="top" wrapText="1"/>
      <protection locked="0"/>
    </xf>
    <xf numFmtId="0" fontId="31" fillId="38" borderId="47" xfId="0" applyFont="1" applyFill="1" applyBorder="1" applyAlignment="1" applyProtection="1">
      <alignment horizontal="left" vertical="top" wrapText="1"/>
      <protection locked="0"/>
    </xf>
    <xf numFmtId="0" fontId="31" fillId="38" borderId="48" xfId="0" applyFont="1" applyFill="1" applyBorder="1" applyAlignment="1" applyProtection="1">
      <alignment horizontal="center" vertical="center" wrapText="1"/>
      <protection locked="0"/>
    </xf>
    <xf numFmtId="0" fontId="31" fillId="38" borderId="47" xfId="0" applyFont="1" applyFill="1" applyBorder="1" applyAlignment="1" applyProtection="1">
      <alignment horizontal="center" vertical="center" wrapText="1"/>
      <protection locked="0"/>
    </xf>
    <xf numFmtId="0" fontId="33" fillId="44" borderId="57" xfId="0" applyNumberFormat="1" applyFont="1" applyFill="1" applyBorder="1" applyAlignment="1" applyProtection="1">
      <alignment horizontal="center" vertical="center" wrapText="1"/>
      <protection locked="0"/>
    </xf>
    <xf numFmtId="0" fontId="31" fillId="44" borderId="46" xfId="0" applyNumberFormat="1" applyFont="1" applyFill="1" applyBorder="1" applyAlignment="1" applyProtection="1">
      <alignment horizontal="center" vertical="center" wrapText="1"/>
      <protection locked="0"/>
    </xf>
    <xf numFmtId="0" fontId="31" fillId="44" borderId="59" xfId="0" applyNumberFormat="1" applyFont="1" applyFill="1" applyBorder="1" applyAlignment="1" applyProtection="1">
      <alignment horizontal="center" vertical="center" wrapText="1"/>
      <protection locked="0"/>
    </xf>
    <xf numFmtId="0" fontId="31" fillId="42" borderId="46" xfId="0" applyNumberFormat="1" applyFont="1" applyFill="1" applyBorder="1" applyAlignment="1" applyProtection="1">
      <alignment horizontal="left" vertical="center" wrapText="1"/>
      <protection locked="0"/>
    </xf>
    <xf numFmtId="0" fontId="31" fillId="42" borderId="59" xfId="0" applyNumberFormat="1" applyFont="1" applyFill="1" applyBorder="1" applyAlignment="1" applyProtection="1">
      <alignment horizontal="left" vertical="center" wrapText="1"/>
      <protection locked="0"/>
    </xf>
    <xf numFmtId="9" fontId="33" fillId="38" borderId="67" xfId="0" applyNumberFormat="1" applyFont="1" applyFill="1" applyBorder="1" applyAlignment="1" applyProtection="1">
      <alignment horizontal="center" vertical="center" wrapText="1"/>
      <protection/>
    </xf>
    <xf numFmtId="9" fontId="33" fillId="38" borderId="68" xfId="0" applyNumberFormat="1" applyFont="1" applyFill="1" applyBorder="1" applyAlignment="1" applyProtection="1">
      <alignment horizontal="center" vertical="center" wrapText="1"/>
      <protection/>
    </xf>
    <xf numFmtId="0" fontId="33" fillId="38" borderId="67" xfId="0" applyFont="1" applyFill="1" applyBorder="1" applyAlignment="1" applyProtection="1">
      <alignment horizontal="center" vertical="center" wrapText="1"/>
      <protection/>
    </xf>
    <xf numFmtId="0" fontId="33" fillId="38" borderId="68" xfId="0" applyFont="1" applyFill="1" applyBorder="1" applyAlignment="1" applyProtection="1">
      <alignment horizontal="center" vertical="center" wrapText="1"/>
      <protection/>
    </xf>
    <xf numFmtId="0" fontId="31" fillId="38" borderId="48" xfId="0" applyFont="1" applyFill="1" applyBorder="1" applyAlignment="1" applyProtection="1">
      <alignment horizontal="left" vertical="center" wrapText="1"/>
      <protection locked="0"/>
    </xf>
    <xf numFmtId="0" fontId="31" fillId="38" borderId="49" xfId="0" applyFont="1" applyFill="1" applyBorder="1" applyAlignment="1" applyProtection="1">
      <alignment horizontal="left" vertical="center" wrapText="1"/>
      <protection locked="0"/>
    </xf>
    <xf numFmtId="0" fontId="31" fillId="38" borderId="47" xfId="0" applyFont="1" applyFill="1" applyBorder="1" applyAlignment="1" applyProtection="1">
      <alignment horizontal="left" vertical="center" wrapText="1"/>
      <protection locked="0"/>
    </xf>
    <xf numFmtId="0" fontId="31" fillId="38" borderId="25" xfId="0" applyFont="1" applyFill="1" applyBorder="1" applyAlignment="1" applyProtection="1">
      <alignment horizontal="left" vertical="center" wrapText="1"/>
      <protection locked="0"/>
    </xf>
    <xf numFmtId="0" fontId="31" fillId="38" borderId="69" xfId="0" applyFont="1" applyFill="1" applyBorder="1" applyAlignment="1" applyProtection="1">
      <alignment horizontal="left" vertical="center" wrapText="1"/>
      <protection locked="0"/>
    </xf>
    <xf numFmtId="0" fontId="31" fillId="38" borderId="34" xfId="0" applyFont="1" applyFill="1" applyBorder="1" applyAlignment="1" applyProtection="1">
      <alignment horizontal="left" vertical="center" wrapText="1"/>
      <protection locked="0"/>
    </xf>
    <xf numFmtId="0" fontId="31" fillId="38" borderId="12" xfId="0" applyFont="1" applyFill="1" applyBorder="1" applyAlignment="1" applyProtection="1">
      <alignment horizontal="left" vertical="center" wrapText="1"/>
      <protection locked="0"/>
    </xf>
    <xf numFmtId="0" fontId="31" fillId="38" borderId="12" xfId="0" applyFont="1" applyFill="1" applyBorder="1" applyAlignment="1" applyProtection="1">
      <alignment horizontal="center" vertical="center" wrapText="1"/>
      <protection locked="0"/>
    </xf>
    <xf numFmtId="0" fontId="31" fillId="42" borderId="43" xfId="0" applyFont="1" applyFill="1" applyBorder="1" applyAlignment="1" applyProtection="1">
      <alignment horizontal="left" vertical="top" wrapText="1"/>
      <protection locked="0"/>
    </xf>
    <xf numFmtId="0" fontId="31" fillId="38" borderId="33" xfId="0" applyFont="1" applyFill="1" applyBorder="1" applyAlignment="1" applyProtection="1">
      <alignment horizontal="center" vertical="center" wrapText="1"/>
      <protection locked="0"/>
    </xf>
    <xf numFmtId="0" fontId="31" fillId="38" borderId="70" xfId="0" applyFont="1" applyFill="1" applyBorder="1" applyAlignment="1" applyProtection="1">
      <alignment horizontal="center" vertical="center" wrapText="1"/>
      <protection locked="0"/>
    </xf>
    <xf numFmtId="0" fontId="28" fillId="0" borderId="63" xfId="0" applyFont="1" applyFill="1" applyBorder="1" applyAlignment="1" applyProtection="1">
      <alignment horizontal="center" vertical="center" wrapText="1"/>
      <protection/>
    </xf>
    <xf numFmtId="0" fontId="33" fillId="46" borderId="64" xfId="0" applyFont="1" applyFill="1" applyBorder="1" applyAlignment="1" applyProtection="1">
      <alignment horizontal="center" vertical="center" wrapText="1"/>
      <protection/>
    </xf>
    <xf numFmtId="0" fontId="33" fillId="46" borderId="65" xfId="0" applyFont="1" applyFill="1" applyBorder="1" applyAlignment="1" applyProtection="1">
      <alignment horizontal="center" vertical="center" wrapText="1"/>
      <protection/>
    </xf>
    <xf numFmtId="0" fontId="33" fillId="46" borderId="71" xfId="0" applyFont="1" applyFill="1" applyBorder="1" applyAlignment="1" applyProtection="1">
      <alignment horizontal="center" vertical="center" wrapText="1"/>
      <protection/>
    </xf>
    <xf numFmtId="0" fontId="35" fillId="0" borderId="45" xfId="0" applyFont="1" applyBorder="1" applyAlignment="1" applyProtection="1">
      <alignment horizontal="left" vertical="center" wrapText="1"/>
      <protection/>
    </xf>
    <xf numFmtId="0" fontId="35" fillId="0" borderId="58" xfId="0" applyFont="1" applyBorder="1" applyAlignment="1" applyProtection="1">
      <alignment horizontal="left" vertical="center" wrapText="1"/>
      <protection/>
    </xf>
    <xf numFmtId="0" fontId="35" fillId="0" borderId="61" xfId="0" applyFont="1" applyBorder="1" applyAlignment="1" applyProtection="1">
      <alignment horizontal="left" vertical="center" wrapText="1"/>
      <protection/>
    </xf>
    <xf numFmtId="49" fontId="31" fillId="38" borderId="49" xfId="0" applyNumberFormat="1" applyFont="1" applyFill="1" applyBorder="1" applyAlignment="1" applyProtection="1">
      <alignment horizontal="center" vertical="center" wrapText="1"/>
      <protection locked="0"/>
    </xf>
    <xf numFmtId="0" fontId="29" fillId="0" borderId="22" xfId="0" applyFont="1" applyFill="1" applyBorder="1" applyAlignment="1" applyProtection="1">
      <alignment horizontal="left" vertical="center" wrapText="1"/>
      <protection hidden="1" locked="0"/>
    </xf>
    <xf numFmtId="0" fontId="29" fillId="0" borderId="12" xfId="0" applyFont="1" applyFill="1" applyBorder="1" applyAlignment="1" applyProtection="1">
      <alignment horizontal="left" vertical="center" wrapText="1"/>
      <protection hidden="1" locked="0"/>
    </xf>
    <xf numFmtId="0" fontId="31" fillId="0" borderId="25" xfId="0" applyFont="1" applyFill="1" applyBorder="1" applyAlignment="1" applyProtection="1">
      <alignment horizontal="center" vertical="center" wrapText="1"/>
      <protection/>
    </xf>
    <xf numFmtId="0" fontId="31" fillId="0" borderId="34" xfId="0" applyFont="1" applyFill="1" applyBorder="1" applyAlignment="1" applyProtection="1">
      <alignment horizontal="center" vertical="center" wrapText="1"/>
      <protection/>
    </xf>
    <xf numFmtId="0" fontId="31" fillId="38" borderId="47" xfId="0" applyFont="1" applyFill="1" applyBorder="1" applyAlignment="1" applyProtection="1">
      <alignment horizontal="center" vertical="center"/>
      <protection locked="0"/>
    </xf>
    <xf numFmtId="0" fontId="31" fillId="38" borderId="12" xfId="0" applyFont="1" applyFill="1" applyBorder="1" applyAlignment="1" applyProtection="1">
      <alignment horizontal="center" vertical="center"/>
      <protection locked="0"/>
    </xf>
    <xf numFmtId="0" fontId="29" fillId="0" borderId="35" xfId="0" applyFont="1" applyBorder="1" applyAlignment="1" applyProtection="1">
      <alignment vertical="center"/>
      <protection/>
    </xf>
    <xf numFmtId="0" fontId="29" fillId="0" borderId="49" xfId="0" applyFont="1" applyBorder="1" applyAlignment="1" applyProtection="1">
      <alignment vertical="center"/>
      <protection/>
    </xf>
    <xf numFmtId="9" fontId="31" fillId="35" borderId="12" xfId="0" applyNumberFormat="1" applyFont="1" applyFill="1" applyBorder="1" applyAlignment="1" applyProtection="1">
      <alignment horizontal="center" vertical="center" wrapText="1"/>
      <protection/>
    </xf>
    <xf numFmtId="0" fontId="29" fillId="0" borderId="46" xfId="0" applyFont="1" applyBorder="1" applyAlignment="1" applyProtection="1">
      <alignment horizontal="center" vertical="center" wrapText="1"/>
      <protection/>
    </xf>
    <xf numFmtId="0" fontId="31" fillId="0" borderId="67" xfId="0" applyFont="1" applyFill="1" applyBorder="1" applyAlignment="1" applyProtection="1">
      <alignment horizontal="center" vertical="center" wrapText="1"/>
      <protection/>
    </xf>
    <xf numFmtId="0" fontId="31" fillId="0" borderId="68" xfId="0" applyFont="1" applyFill="1" applyBorder="1" applyAlignment="1" applyProtection="1">
      <alignment horizontal="center" vertical="center" wrapText="1"/>
      <protection/>
    </xf>
    <xf numFmtId="1" fontId="33" fillId="38" borderId="67" xfId="0" applyNumberFormat="1" applyFont="1" applyFill="1" applyBorder="1" applyAlignment="1" applyProtection="1">
      <alignment horizontal="center" vertical="center" wrapText="1"/>
      <protection/>
    </xf>
    <xf numFmtId="1" fontId="33" fillId="38" borderId="46" xfId="0" applyNumberFormat="1" applyFont="1" applyFill="1" applyBorder="1" applyAlignment="1" applyProtection="1">
      <alignment horizontal="center" vertical="center" wrapText="1"/>
      <protection/>
    </xf>
    <xf numFmtId="1" fontId="33" fillId="38" borderId="68" xfId="0" applyNumberFormat="1" applyFont="1" applyFill="1" applyBorder="1" applyAlignment="1" applyProtection="1">
      <alignment horizontal="center" vertical="center" wrapText="1"/>
      <protection/>
    </xf>
    <xf numFmtId="0" fontId="28" fillId="44" borderId="57" xfId="0" applyFont="1" applyFill="1" applyBorder="1" applyAlignment="1" applyProtection="1">
      <alignment horizontal="left" vertical="center" wrapText="1"/>
      <protection/>
    </xf>
    <xf numFmtId="0" fontId="28" fillId="44" borderId="46" xfId="0" applyFont="1" applyFill="1" applyBorder="1" applyAlignment="1" applyProtection="1">
      <alignment horizontal="left" vertical="center" wrapText="1"/>
      <protection/>
    </xf>
    <xf numFmtId="0" fontId="28" fillId="44" borderId="59" xfId="0" applyFont="1" applyFill="1" applyBorder="1" applyAlignment="1" applyProtection="1">
      <alignment horizontal="left" vertical="center" wrapText="1"/>
      <protection/>
    </xf>
    <xf numFmtId="0" fontId="29" fillId="38" borderId="45" xfId="0" applyFont="1" applyFill="1" applyBorder="1" applyAlignment="1" applyProtection="1">
      <alignment horizontal="left" vertical="top" wrapText="1"/>
      <protection locked="0"/>
    </xf>
    <xf numFmtId="0" fontId="29" fillId="38" borderId="58" xfId="0" applyFont="1" applyFill="1" applyBorder="1" applyAlignment="1" applyProtection="1">
      <alignment horizontal="left" vertical="top" wrapText="1"/>
      <protection locked="0"/>
    </xf>
    <xf numFmtId="0" fontId="29" fillId="38" borderId="43" xfId="0" applyFont="1" applyFill="1" applyBorder="1" applyAlignment="1" applyProtection="1">
      <alignment horizontal="left" vertical="top" wrapText="1"/>
      <protection locked="0"/>
    </xf>
    <xf numFmtId="0" fontId="31" fillId="38" borderId="33" xfId="0" applyFont="1" applyFill="1" applyBorder="1" applyAlignment="1" applyProtection="1">
      <alignment horizontal="left" vertical="top"/>
      <protection locked="0"/>
    </xf>
    <xf numFmtId="0" fontId="31" fillId="38" borderId="72" xfId="0" applyFont="1" applyFill="1" applyBorder="1" applyAlignment="1" applyProtection="1">
      <alignment horizontal="left" vertical="top"/>
      <protection locked="0"/>
    </xf>
    <xf numFmtId="0" fontId="31" fillId="38" borderId="73" xfId="0" applyFont="1" applyFill="1" applyBorder="1" applyAlignment="1" applyProtection="1">
      <alignment horizontal="left" vertical="top"/>
      <protection locked="0"/>
    </xf>
    <xf numFmtId="0" fontId="31" fillId="38" borderId="10" xfId="0" applyFont="1" applyFill="1" applyBorder="1" applyAlignment="1" applyProtection="1">
      <alignment horizontal="left" vertical="top"/>
      <protection locked="0"/>
    </xf>
    <xf numFmtId="0" fontId="31" fillId="38" borderId="0" xfId="0" applyFont="1" applyFill="1" applyBorder="1" applyAlignment="1" applyProtection="1">
      <alignment horizontal="left" vertical="top"/>
      <protection locked="0"/>
    </xf>
    <xf numFmtId="0" fontId="31" fillId="38" borderId="74" xfId="0" applyFont="1" applyFill="1" applyBorder="1" applyAlignment="1" applyProtection="1">
      <alignment horizontal="left" vertical="top"/>
      <protection locked="0"/>
    </xf>
    <xf numFmtId="0" fontId="31" fillId="38" borderId="20" xfId="0" applyFont="1" applyFill="1" applyBorder="1" applyAlignment="1" applyProtection="1">
      <alignment horizontal="left" vertical="top"/>
      <protection locked="0"/>
    </xf>
    <xf numFmtId="0" fontId="31" fillId="38" borderId="44" xfId="0" applyFont="1" applyFill="1" applyBorder="1" applyAlignment="1" applyProtection="1">
      <alignment horizontal="left" vertical="top"/>
      <protection locked="0"/>
    </xf>
    <xf numFmtId="0" fontId="31" fillId="38" borderId="75" xfId="0" applyFont="1" applyFill="1" applyBorder="1" applyAlignment="1" applyProtection="1">
      <alignment horizontal="left" vertical="top"/>
      <protection locked="0"/>
    </xf>
    <xf numFmtId="0" fontId="29" fillId="38" borderId="61" xfId="0" applyFont="1" applyFill="1" applyBorder="1" applyAlignment="1" applyProtection="1">
      <alignment horizontal="left" vertical="top" wrapText="1"/>
      <protection locked="0"/>
    </xf>
    <xf numFmtId="0" fontId="28" fillId="46" borderId="64" xfId="0" applyFont="1" applyFill="1" applyBorder="1" applyAlignment="1" applyProtection="1">
      <alignment horizontal="left" vertical="center"/>
      <protection/>
    </xf>
    <xf numFmtId="0" fontId="28" fillId="46" borderId="65" xfId="0" applyFont="1" applyFill="1" applyBorder="1" applyAlignment="1" applyProtection="1">
      <alignment horizontal="left" vertical="center"/>
      <protection/>
    </xf>
    <xf numFmtId="0" fontId="28" fillId="46" borderId="66" xfId="0" applyFont="1" applyFill="1" applyBorder="1" applyAlignment="1" applyProtection="1">
      <alignment horizontal="left" vertical="center"/>
      <protection/>
    </xf>
    <xf numFmtId="0" fontId="28" fillId="0" borderId="48" xfId="0" applyFont="1" applyFill="1" applyBorder="1" applyAlignment="1" applyProtection="1">
      <alignment horizontal="center" vertical="center" wrapText="1"/>
      <protection/>
    </xf>
    <xf numFmtId="0" fontId="28" fillId="0" borderId="49" xfId="0" applyFont="1" applyFill="1" applyBorder="1" applyAlignment="1" applyProtection="1">
      <alignment horizontal="center" vertical="center" wrapText="1"/>
      <protection/>
    </xf>
    <xf numFmtId="0" fontId="28" fillId="0" borderId="62" xfId="0" applyFont="1" applyFill="1" applyBorder="1" applyAlignment="1" applyProtection="1">
      <alignment horizontal="center" vertical="center" wrapText="1"/>
      <protection/>
    </xf>
    <xf numFmtId="0" fontId="28" fillId="0" borderId="64" xfId="0" applyFont="1" applyBorder="1" applyAlignment="1" applyProtection="1">
      <alignment horizontal="center" vertical="center" wrapText="1"/>
      <protection/>
    </xf>
    <xf numFmtId="0" fontId="28" fillId="0" borderId="65" xfId="0" applyFont="1" applyBorder="1" applyAlignment="1" applyProtection="1">
      <alignment horizontal="center" vertical="center" wrapText="1"/>
      <protection/>
    </xf>
    <xf numFmtId="0" fontId="29" fillId="0" borderId="18" xfId="0" applyFont="1" applyFill="1" applyBorder="1" applyAlignment="1" applyProtection="1">
      <alignment vertical="center" wrapText="1"/>
      <protection/>
    </xf>
    <xf numFmtId="0" fontId="29" fillId="0" borderId="37" xfId="0" applyFont="1" applyFill="1" applyBorder="1" applyAlignment="1" applyProtection="1">
      <alignment vertical="center" wrapText="1"/>
      <protection/>
    </xf>
    <xf numFmtId="0" fontId="29" fillId="0" borderId="46" xfId="0" applyFont="1" applyBorder="1" applyAlignment="1" applyProtection="1">
      <alignment horizontal="center"/>
      <protection/>
    </xf>
    <xf numFmtId="0" fontId="28" fillId="46" borderId="76" xfId="0" applyFont="1" applyFill="1" applyBorder="1" applyAlignment="1" applyProtection="1">
      <alignment horizontal="center" vertical="center" wrapText="1"/>
      <protection/>
    </xf>
    <xf numFmtId="0" fontId="28" fillId="46" borderId="60" xfId="0" applyFont="1" applyFill="1" applyBorder="1" applyAlignment="1" applyProtection="1">
      <alignment horizontal="center" vertical="center" wrapText="1"/>
      <protection/>
    </xf>
    <xf numFmtId="0" fontId="28" fillId="46" borderId="77" xfId="0" applyFont="1" applyFill="1" applyBorder="1" applyAlignment="1" applyProtection="1">
      <alignment horizontal="center" vertical="center" wrapText="1"/>
      <protection/>
    </xf>
    <xf numFmtId="0" fontId="29" fillId="0" borderId="71" xfId="0" applyFont="1" applyBorder="1" applyAlignment="1" applyProtection="1">
      <alignment horizontal="center" vertical="center" wrapText="1"/>
      <protection/>
    </xf>
    <xf numFmtId="0" fontId="29" fillId="0" borderId="18" xfId="0" applyFont="1" applyBorder="1" applyAlignment="1" applyProtection="1">
      <alignment horizontal="center" vertical="center" wrapText="1"/>
      <protection/>
    </xf>
    <xf numFmtId="49" fontId="29" fillId="38" borderId="33" xfId="0" applyNumberFormat="1" applyFont="1" applyFill="1" applyBorder="1" applyAlignment="1" applyProtection="1">
      <alignment horizontal="center" vertical="center" wrapText="1"/>
      <protection locked="0"/>
    </xf>
    <xf numFmtId="49" fontId="29" fillId="38" borderId="72" xfId="0" applyNumberFormat="1" applyFont="1" applyFill="1" applyBorder="1" applyAlignment="1" applyProtection="1">
      <alignment horizontal="center" vertical="center" wrapText="1"/>
      <protection locked="0"/>
    </xf>
    <xf numFmtId="0" fontId="28" fillId="0" borderId="64" xfId="0" applyFont="1" applyFill="1" applyBorder="1" applyAlignment="1" applyProtection="1">
      <alignment horizontal="center" vertical="center" wrapText="1"/>
      <protection/>
    </xf>
    <xf numFmtId="0" fontId="28" fillId="0" borderId="65" xfId="0" applyFont="1" applyFill="1" applyBorder="1" applyAlignment="1" applyProtection="1">
      <alignment horizontal="center" vertical="center" wrapText="1"/>
      <protection/>
    </xf>
    <xf numFmtId="0" fontId="28" fillId="0" borderId="66" xfId="0" applyFont="1" applyFill="1" applyBorder="1" applyAlignment="1" applyProtection="1">
      <alignment horizontal="center" vertical="center" wrapText="1"/>
      <protection/>
    </xf>
    <xf numFmtId="0" fontId="29" fillId="38" borderId="72" xfId="0" applyFont="1" applyFill="1" applyBorder="1" applyAlignment="1" applyProtection="1">
      <alignment horizontal="center" vertical="center" wrapText="1"/>
      <protection locked="0"/>
    </xf>
    <xf numFmtId="0" fontId="29" fillId="38" borderId="73" xfId="0" applyFont="1" applyFill="1" applyBorder="1" applyAlignment="1" applyProtection="1">
      <alignment horizontal="center" vertical="center" wrapText="1"/>
      <protection locked="0"/>
    </xf>
    <xf numFmtId="0" fontId="28" fillId="46" borderId="64" xfId="0" applyFont="1" applyFill="1" applyBorder="1" applyAlignment="1" applyProtection="1">
      <alignment horizontal="center" vertical="center" wrapText="1"/>
      <protection/>
    </xf>
    <xf numFmtId="0" fontId="28" fillId="46" borderId="65" xfId="0" applyFont="1" applyFill="1" applyBorder="1" applyAlignment="1" applyProtection="1">
      <alignment horizontal="center" vertical="center" wrapText="1"/>
      <protection/>
    </xf>
    <xf numFmtId="0" fontId="28" fillId="46" borderId="66" xfId="0" applyFont="1" applyFill="1" applyBorder="1" applyAlignment="1" applyProtection="1">
      <alignment horizontal="center" vertical="center" wrapText="1"/>
      <protection/>
    </xf>
    <xf numFmtId="0" fontId="28" fillId="0" borderId="35" xfId="0" applyFont="1" applyFill="1" applyBorder="1" applyAlignment="1" applyProtection="1">
      <alignment horizontal="center" vertical="center" wrapText="1"/>
      <protection/>
    </xf>
    <xf numFmtId="0" fontId="28" fillId="0" borderId="64" xfId="0" applyFont="1" applyBorder="1" applyAlignment="1" applyProtection="1">
      <alignment horizontal="center" vertical="center" wrapText="1"/>
      <protection/>
    </xf>
    <xf numFmtId="0" fontId="0" fillId="0" borderId="65" xfId="0" applyBorder="1" applyAlignment="1" applyProtection="1">
      <alignment/>
      <protection/>
    </xf>
    <xf numFmtId="0" fontId="0" fillId="0" borderId="66" xfId="0" applyBorder="1" applyAlignment="1" applyProtection="1">
      <alignment/>
      <protection/>
    </xf>
    <xf numFmtId="0" fontId="28" fillId="0" borderId="76" xfId="0" applyFont="1" applyBorder="1" applyAlignment="1" applyProtection="1">
      <alignment horizontal="center" vertical="center" wrapText="1"/>
      <protection/>
    </xf>
    <xf numFmtId="0" fontId="0" fillId="0" borderId="60" xfId="0" applyBorder="1" applyAlignment="1" applyProtection="1">
      <alignment/>
      <protection/>
    </xf>
    <xf numFmtId="0" fontId="0" fillId="0" borderId="77" xfId="0" applyBorder="1" applyAlignment="1" applyProtection="1">
      <alignment/>
      <protection/>
    </xf>
    <xf numFmtId="0" fontId="29" fillId="0" borderId="28" xfId="0" applyFont="1" applyBorder="1" applyAlignment="1" applyProtection="1">
      <alignment horizontal="center" wrapText="1"/>
      <protection/>
    </xf>
    <xf numFmtId="0" fontId="0" fillId="0" borderId="23" xfId="0" applyFont="1" applyBorder="1" applyAlignment="1" applyProtection="1">
      <alignment horizontal="center" wrapText="1"/>
      <protection/>
    </xf>
    <xf numFmtId="0" fontId="29" fillId="0" borderId="48" xfId="0" applyFont="1" applyBorder="1" applyAlignment="1" applyProtection="1">
      <alignment horizontal="center" vertical="center" wrapText="1"/>
      <protection/>
    </xf>
    <xf numFmtId="0" fontId="0" fillId="0" borderId="47" xfId="0" applyBorder="1" applyAlignment="1" applyProtection="1">
      <alignment/>
      <protection/>
    </xf>
    <xf numFmtId="0" fontId="0" fillId="0" borderId="62" xfId="0" applyBorder="1" applyAlignment="1" applyProtection="1">
      <alignment/>
      <protection/>
    </xf>
    <xf numFmtId="0" fontId="29" fillId="0" borderId="35" xfId="0" applyFont="1" applyFill="1" applyBorder="1" applyAlignment="1" applyProtection="1">
      <alignment horizontal="center" vertical="center" wrapText="1"/>
      <protection/>
    </xf>
    <xf numFmtId="0" fontId="29" fillId="0" borderId="47" xfId="0" applyFont="1" applyFill="1" applyBorder="1" applyAlignment="1" applyProtection="1">
      <alignment horizontal="center" vertical="center" wrapText="1"/>
      <protection/>
    </xf>
    <xf numFmtId="0" fontId="42" fillId="0" borderId="48" xfId="0" applyFont="1" applyFill="1" applyBorder="1" applyAlignment="1" applyProtection="1">
      <alignment horizontal="center" vertical="center" wrapText="1"/>
      <protection/>
    </xf>
    <xf numFmtId="0" fontId="42" fillId="0" borderId="62" xfId="0" applyFont="1" applyFill="1" applyBorder="1" applyAlignment="1" applyProtection="1">
      <alignment horizontal="center" vertical="center" wrapText="1"/>
      <protection/>
    </xf>
    <xf numFmtId="0" fontId="29" fillId="0" borderId="76" xfId="0" applyFont="1" applyFill="1" applyBorder="1" applyAlignment="1" applyProtection="1">
      <alignment horizontal="center" wrapText="1"/>
      <protection/>
    </xf>
    <xf numFmtId="0" fontId="29" fillId="0" borderId="50" xfId="0" applyFont="1" applyFill="1" applyBorder="1" applyAlignment="1" applyProtection="1">
      <alignment horizontal="center" wrapText="1"/>
      <protection/>
    </xf>
    <xf numFmtId="0" fontId="29" fillId="0" borderId="78" xfId="0" applyFont="1" applyFill="1" applyBorder="1" applyAlignment="1" applyProtection="1">
      <alignment horizontal="center" wrapText="1"/>
      <protection/>
    </xf>
    <xf numFmtId="0" fontId="29" fillId="38" borderId="33" xfId="0" applyFont="1" applyFill="1" applyBorder="1" applyAlignment="1" applyProtection="1">
      <alignment horizontal="center" vertical="center" wrapText="1"/>
      <protection locked="0"/>
    </xf>
    <xf numFmtId="0" fontId="28" fillId="0" borderId="14" xfId="0" applyFont="1" applyFill="1" applyBorder="1" applyAlignment="1" applyProtection="1">
      <alignment horizontal="right" vertical="center" wrapText="1"/>
      <protection/>
    </xf>
    <xf numFmtId="0" fontId="28" fillId="46" borderId="36" xfId="0" applyFont="1" applyFill="1" applyBorder="1" applyAlignment="1" applyProtection="1">
      <alignment horizontal="center" vertical="center" wrapText="1"/>
      <protection/>
    </xf>
    <xf numFmtId="0" fontId="28" fillId="46" borderId="18" xfId="0" applyFont="1" applyFill="1" applyBorder="1" applyAlignment="1" applyProtection="1">
      <alignment horizontal="center" vertical="center" wrapText="1"/>
      <protection/>
    </xf>
    <xf numFmtId="0" fontId="28" fillId="46" borderId="37" xfId="0" applyFont="1" applyFill="1" applyBorder="1" applyAlignment="1" applyProtection="1">
      <alignment horizontal="center" vertical="center" wrapText="1"/>
      <protection/>
    </xf>
    <xf numFmtId="0" fontId="28" fillId="0" borderId="79" xfId="0" applyFont="1" applyBorder="1" applyAlignment="1" applyProtection="1">
      <alignment horizontal="right" vertical="center" wrapText="1"/>
      <protection/>
    </xf>
    <xf numFmtId="0" fontId="28" fillId="0" borderId="72" xfId="0" applyFont="1" applyBorder="1" applyAlignment="1" applyProtection="1">
      <alignment horizontal="right" vertical="center" wrapText="1"/>
      <protection/>
    </xf>
    <xf numFmtId="0" fontId="28" fillId="0" borderId="70" xfId="0" applyFont="1" applyBorder="1" applyAlignment="1" applyProtection="1">
      <alignment horizontal="right" vertical="center" wrapText="1"/>
      <protection/>
    </xf>
    <xf numFmtId="0" fontId="29" fillId="0" borderId="23" xfId="0" applyFont="1" applyFill="1" applyBorder="1" applyAlignment="1" applyProtection="1">
      <alignment horizontal="left" vertical="center" wrapText="1"/>
      <protection hidden="1" locked="0"/>
    </xf>
    <xf numFmtId="0" fontId="29" fillId="0" borderId="24" xfId="0" applyFont="1" applyFill="1" applyBorder="1" applyAlignment="1" applyProtection="1">
      <alignment horizontal="left" vertical="center" wrapText="1"/>
      <protection hidden="1" locked="0"/>
    </xf>
    <xf numFmtId="0" fontId="28" fillId="0" borderId="57" xfId="0" applyFont="1" applyFill="1" applyBorder="1" applyAlignment="1" applyProtection="1">
      <alignment horizontal="center" vertical="center" wrapText="1"/>
      <protection/>
    </xf>
    <xf numFmtId="0" fontId="28" fillId="0" borderId="68" xfId="0" applyFont="1" applyFill="1" applyBorder="1" applyAlignment="1" applyProtection="1">
      <alignment horizontal="center" vertical="center" wrapText="1"/>
      <protection/>
    </xf>
    <xf numFmtId="0" fontId="28" fillId="0" borderId="66" xfId="0" applyFont="1" applyBorder="1" applyAlignment="1" applyProtection="1">
      <alignment horizontal="center" vertical="center" wrapText="1"/>
      <protection/>
    </xf>
    <xf numFmtId="0" fontId="0" fillId="0" borderId="52" xfId="0" applyFont="1" applyBorder="1" applyAlignment="1" applyProtection="1">
      <alignment horizontal="center" wrapText="1"/>
      <protection/>
    </xf>
    <xf numFmtId="0" fontId="0" fillId="0" borderId="47" xfId="0" applyFont="1" applyBorder="1" applyAlignment="1" applyProtection="1">
      <alignment/>
      <protection/>
    </xf>
    <xf numFmtId="0" fontId="0" fillId="0" borderId="62" xfId="0" applyFont="1" applyBorder="1" applyAlignment="1" applyProtection="1">
      <alignment/>
      <protection/>
    </xf>
    <xf numFmtId="0" fontId="28" fillId="0" borderId="36" xfId="0" applyFont="1" applyBorder="1" applyAlignment="1" applyProtection="1">
      <alignment horizontal="center" vertical="center" wrapText="1"/>
      <protection/>
    </xf>
    <xf numFmtId="0" fontId="28" fillId="0" borderId="18" xfId="0" applyFont="1" applyBorder="1" applyAlignment="1" applyProtection="1">
      <alignment horizontal="center" vertical="center" wrapText="1"/>
      <protection/>
    </xf>
    <xf numFmtId="0" fontId="28" fillId="0" borderId="37" xfId="0" applyFont="1" applyBorder="1" applyAlignment="1" applyProtection="1">
      <alignment horizontal="center" vertical="center" wrapText="1"/>
      <protection/>
    </xf>
    <xf numFmtId="0" fontId="28" fillId="46" borderId="39" xfId="0" applyFont="1" applyFill="1" applyBorder="1" applyAlignment="1" applyProtection="1">
      <alignment horizontal="center" vertical="center" wrapText="1"/>
      <protection/>
    </xf>
    <xf numFmtId="0" fontId="28" fillId="46" borderId="38" xfId="0" applyFont="1" applyFill="1" applyBorder="1" applyAlignment="1" applyProtection="1">
      <alignment horizontal="center" vertical="center" wrapText="1"/>
      <protection/>
    </xf>
    <xf numFmtId="0" fontId="28" fillId="46" borderId="80" xfId="0" applyFont="1" applyFill="1" applyBorder="1" applyAlignment="1" applyProtection="1">
      <alignment horizontal="center" vertical="center" wrapText="1"/>
      <protection/>
    </xf>
    <xf numFmtId="0" fontId="29" fillId="0" borderId="35" xfId="0" applyFont="1" applyFill="1" applyBorder="1" applyAlignment="1" applyProtection="1">
      <alignment horizontal="left" vertical="center" wrapText="1"/>
      <protection/>
    </xf>
    <xf numFmtId="0" fontId="29" fillId="0" borderId="49" xfId="0" applyFont="1" applyFill="1" applyBorder="1" applyAlignment="1" applyProtection="1">
      <alignment horizontal="left" vertical="center" wrapText="1"/>
      <protection/>
    </xf>
    <xf numFmtId="0" fontId="29" fillId="0" borderId="62" xfId="0" applyFont="1" applyFill="1" applyBorder="1" applyAlignment="1" applyProtection="1">
      <alignment horizontal="left" vertical="center" wrapText="1"/>
      <protection/>
    </xf>
    <xf numFmtId="0" fontId="42" fillId="0" borderId="35" xfId="0" applyFont="1" applyBorder="1" applyAlignment="1" applyProtection="1">
      <alignment horizontal="center" vertical="center" wrapText="1"/>
      <protection/>
    </xf>
    <xf numFmtId="0" fontId="42" fillId="0" borderId="62" xfId="0" applyFont="1" applyBorder="1" applyAlignment="1" applyProtection="1">
      <alignment horizontal="center" vertical="center" wrapText="1"/>
      <protection/>
    </xf>
    <xf numFmtId="0" fontId="29" fillId="0" borderId="22" xfId="0" applyFont="1" applyBorder="1" applyAlignment="1" applyProtection="1">
      <alignment horizontal="left" vertical="center" wrapText="1"/>
      <protection/>
    </xf>
    <xf numFmtId="0" fontId="29" fillId="0" borderId="12" xfId="0" applyFont="1" applyBorder="1" applyAlignment="1" applyProtection="1">
      <alignment horizontal="left" vertical="center" wrapText="1"/>
      <protection/>
    </xf>
    <xf numFmtId="0" fontId="29" fillId="0" borderId="26" xfId="0" applyFont="1" applyBorder="1" applyAlignment="1" applyProtection="1">
      <alignment horizontal="left" vertical="center" wrapText="1"/>
      <protection/>
    </xf>
    <xf numFmtId="0" fontId="29" fillId="0" borderId="48" xfId="0" applyFont="1" applyBorder="1" applyAlignment="1" applyProtection="1">
      <alignment horizontal="left" vertical="center" wrapText="1"/>
      <protection/>
    </xf>
    <xf numFmtId="0" fontId="28" fillId="0" borderId="76" xfId="0" applyFont="1" applyBorder="1" applyAlignment="1" applyProtection="1">
      <alignment horizontal="center" vertical="center" wrapText="1"/>
      <protection/>
    </xf>
    <xf numFmtId="0" fontId="28" fillId="0" borderId="60" xfId="0" applyFont="1" applyBorder="1" applyAlignment="1" applyProtection="1">
      <alignment horizontal="center" vertical="center" wrapText="1"/>
      <protection/>
    </xf>
    <xf numFmtId="0" fontId="28" fillId="0" borderId="50" xfId="0" applyFont="1" applyBorder="1" applyAlignment="1" applyProtection="1">
      <alignment horizontal="center" vertical="center" wrapText="1"/>
      <protection/>
    </xf>
    <xf numFmtId="0" fontId="28" fillId="0" borderId="0" xfId="0" applyFont="1" applyBorder="1" applyAlignment="1" applyProtection="1">
      <alignment horizontal="center" vertical="center" wrapText="1"/>
      <protection/>
    </xf>
    <xf numFmtId="0" fontId="29" fillId="0" borderId="27" xfId="0" applyFont="1" applyBorder="1" applyAlignment="1" applyProtection="1">
      <alignment horizontal="left" vertical="center" wrapText="1"/>
      <protection/>
    </xf>
    <xf numFmtId="0" fontId="29" fillId="0" borderId="21" xfId="0" applyFont="1" applyBorder="1" applyAlignment="1" applyProtection="1">
      <alignment horizontal="left" vertical="center" wrapText="1"/>
      <protection/>
    </xf>
    <xf numFmtId="0" fontId="29" fillId="0" borderId="43" xfId="0" applyFont="1" applyBorder="1" applyAlignment="1" applyProtection="1">
      <alignment horizontal="left" vertical="center" wrapText="1"/>
      <protection/>
    </xf>
    <xf numFmtId="0" fontId="14" fillId="0" borderId="57" xfId="0" applyFont="1" applyBorder="1" applyAlignment="1" applyProtection="1">
      <alignment horizontal="center" vertical="center" wrapText="1"/>
      <protection/>
    </xf>
    <xf numFmtId="0" fontId="14" fillId="0" borderId="46" xfId="0" applyFont="1" applyBorder="1" applyAlignment="1" applyProtection="1">
      <alignment horizontal="center" vertical="center"/>
      <protection/>
    </xf>
    <xf numFmtId="0" fontId="14" fillId="0" borderId="59" xfId="0" applyFont="1" applyBorder="1" applyAlignment="1" applyProtection="1">
      <alignment horizontal="center" vertical="center"/>
      <protection/>
    </xf>
    <xf numFmtId="0" fontId="29" fillId="0" borderId="51" xfId="0" applyFont="1" applyBorder="1" applyAlignment="1" applyProtection="1">
      <alignment horizontal="left" vertical="center" wrapText="1"/>
      <protection/>
    </xf>
    <xf numFmtId="0" fontId="29" fillId="0" borderId="30" xfId="0" applyFont="1" applyBorder="1" applyAlignment="1" applyProtection="1">
      <alignment horizontal="left" vertical="center" wrapText="1"/>
      <protection/>
    </xf>
    <xf numFmtId="0" fontId="29" fillId="0" borderId="67" xfId="0" applyFont="1" applyBorder="1" applyAlignment="1" applyProtection="1">
      <alignment horizontal="left" vertical="center" wrapText="1"/>
      <protection/>
    </xf>
    <xf numFmtId="0" fontId="29" fillId="0" borderId="23" xfId="0" applyFont="1" applyBorder="1" applyAlignment="1" applyProtection="1">
      <alignment horizontal="left" vertical="center" wrapText="1"/>
      <protection/>
    </xf>
    <xf numFmtId="0" fontId="29" fillId="0" borderId="24" xfId="0" applyFont="1" applyBorder="1" applyAlignment="1" applyProtection="1">
      <alignment horizontal="left" vertical="center" wrapText="1"/>
      <protection/>
    </xf>
    <xf numFmtId="0" fontId="29" fillId="0" borderId="25" xfId="0" applyFont="1" applyBorder="1" applyAlignment="1" applyProtection="1">
      <alignment horizontal="left" vertical="center" wrapText="1"/>
      <protection/>
    </xf>
    <xf numFmtId="0" fontId="29" fillId="0" borderId="81" xfId="0" applyFont="1" applyBorder="1" applyAlignment="1" applyProtection="1">
      <alignment horizontal="center" vertical="center"/>
      <protection/>
    </xf>
    <xf numFmtId="0" fontId="28" fillId="46" borderId="78" xfId="0" applyFont="1" applyFill="1" applyBorder="1" applyAlignment="1" applyProtection="1">
      <alignment horizontal="center" vertical="center" wrapText="1"/>
      <protection/>
    </xf>
    <xf numFmtId="0" fontId="28" fillId="46" borderId="69" xfId="0" applyFont="1" applyFill="1" applyBorder="1" applyAlignment="1" applyProtection="1">
      <alignment horizontal="center" vertical="center" wrapText="1"/>
      <protection/>
    </xf>
    <xf numFmtId="0" fontId="28" fillId="46" borderId="40" xfId="0" applyFont="1" applyFill="1" applyBorder="1" applyAlignment="1" applyProtection="1">
      <alignment horizontal="center" vertical="center" wrapText="1"/>
      <protection/>
    </xf>
    <xf numFmtId="0" fontId="28" fillId="44" borderId="25" xfId="0" applyFont="1" applyFill="1" applyBorder="1" applyAlignment="1" applyProtection="1">
      <alignment horizontal="center" vertical="center" wrapText="1"/>
      <protection/>
    </xf>
    <xf numFmtId="0" fontId="28" fillId="0" borderId="48" xfId="0" applyFont="1" applyBorder="1" applyAlignment="1" applyProtection="1">
      <alignment horizontal="center" vertical="center"/>
      <protection/>
    </xf>
    <xf numFmtId="0" fontId="28" fillId="0" borderId="62" xfId="0" applyFont="1" applyBorder="1" applyAlignment="1" applyProtection="1">
      <alignment horizontal="center" vertical="center"/>
      <protection/>
    </xf>
    <xf numFmtId="0" fontId="29" fillId="0" borderId="60" xfId="0" applyFont="1" applyFill="1" applyBorder="1" applyAlignment="1" applyProtection="1">
      <alignment horizontal="center" wrapText="1"/>
      <protection/>
    </xf>
    <xf numFmtId="0" fontId="29" fillId="0" borderId="77" xfId="0" applyFont="1" applyFill="1" applyBorder="1" applyAlignment="1" applyProtection="1">
      <alignment horizontal="center" wrapText="1"/>
      <protection/>
    </xf>
    <xf numFmtId="0" fontId="29" fillId="0" borderId="0" xfId="0" applyFont="1" applyFill="1" applyBorder="1" applyAlignment="1" applyProtection="1">
      <alignment horizontal="center" wrapText="1"/>
      <protection/>
    </xf>
    <xf numFmtId="0" fontId="29" fillId="0" borderId="74" xfId="0" applyFont="1" applyFill="1" applyBorder="1" applyAlignment="1" applyProtection="1">
      <alignment horizontal="center" wrapText="1"/>
      <protection/>
    </xf>
    <xf numFmtId="0" fontId="29" fillId="0" borderId="69" xfId="0" applyFont="1" applyFill="1" applyBorder="1" applyAlignment="1" applyProtection="1">
      <alignment horizontal="center" wrapText="1"/>
      <protection/>
    </xf>
    <xf numFmtId="0" fontId="29" fillId="0" borderId="40" xfId="0" applyFont="1" applyFill="1" applyBorder="1" applyAlignment="1" applyProtection="1">
      <alignment horizontal="center" wrapText="1"/>
      <protection/>
    </xf>
    <xf numFmtId="0" fontId="29" fillId="38" borderId="43" xfId="0" applyFont="1" applyFill="1" applyBorder="1" applyAlignment="1" applyProtection="1">
      <alignment horizontal="center" vertical="center"/>
      <protection locked="0"/>
    </xf>
    <xf numFmtId="0" fontId="29" fillId="38" borderId="41" xfId="0" applyFont="1" applyFill="1" applyBorder="1" applyAlignment="1" applyProtection="1">
      <alignment horizontal="center" vertical="center"/>
      <protection locked="0"/>
    </xf>
    <xf numFmtId="0" fontId="31" fillId="0" borderId="44" xfId="0" applyFont="1" applyFill="1" applyBorder="1" applyAlignment="1" applyProtection="1">
      <alignment horizontal="center"/>
      <protection/>
    </xf>
    <xf numFmtId="0" fontId="28" fillId="44" borderId="60" xfId="0" applyFont="1" applyFill="1" applyBorder="1" applyAlignment="1" applyProtection="1">
      <alignment horizontal="center" vertical="center"/>
      <protection/>
    </xf>
    <xf numFmtId="0" fontId="28" fillId="44" borderId="77" xfId="0" applyFont="1" applyFill="1" applyBorder="1" applyAlignment="1" applyProtection="1">
      <alignment horizontal="center" vertical="center"/>
      <protection/>
    </xf>
    <xf numFmtId="0" fontId="28" fillId="0" borderId="36" xfId="0" applyFont="1" applyBorder="1" applyAlignment="1" applyProtection="1">
      <alignment horizontal="center"/>
      <protection/>
    </xf>
    <xf numFmtId="0" fontId="28" fillId="0" borderId="18" xfId="0" applyFont="1" applyBorder="1" applyAlignment="1" applyProtection="1">
      <alignment horizontal="center"/>
      <protection/>
    </xf>
    <xf numFmtId="0" fontId="28" fillId="0" borderId="37" xfId="0" applyFont="1" applyBorder="1" applyAlignment="1" applyProtection="1">
      <alignment horizontal="center"/>
      <protection/>
    </xf>
    <xf numFmtId="0" fontId="28" fillId="0" borderId="22" xfId="0" applyFont="1" applyBorder="1" applyAlignment="1" applyProtection="1">
      <alignment horizontal="center"/>
      <protection/>
    </xf>
    <xf numFmtId="0" fontId="28" fillId="0" borderId="12" xfId="0" applyFont="1" applyBorder="1" applyAlignment="1" applyProtection="1">
      <alignment horizontal="center"/>
      <protection/>
    </xf>
    <xf numFmtId="0" fontId="28" fillId="0" borderId="26" xfId="0" applyFont="1" applyBorder="1" applyAlignment="1" applyProtection="1">
      <alignment horizontal="center"/>
      <protection/>
    </xf>
    <xf numFmtId="0" fontId="28" fillId="0" borderId="81" xfId="0" applyFont="1" applyFill="1" applyBorder="1" applyAlignment="1" applyProtection="1">
      <alignment horizontal="center" vertical="center" wrapText="1"/>
      <protection/>
    </xf>
    <xf numFmtId="0" fontId="28" fillId="0" borderId="36" xfId="0" applyFont="1" applyFill="1" applyBorder="1" applyAlignment="1" applyProtection="1">
      <alignment horizontal="center" vertical="center" wrapText="1"/>
      <protection/>
    </xf>
    <xf numFmtId="0" fontId="28" fillId="0" borderId="18" xfId="0" applyFont="1" applyFill="1" applyBorder="1" applyAlignment="1" applyProtection="1">
      <alignment horizontal="center" vertical="center" wrapText="1"/>
      <protection/>
    </xf>
    <xf numFmtId="0" fontId="0" fillId="0" borderId="37" xfId="0" applyBorder="1" applyAlignment="1" applyProtection="1">
      <alignment/>
      <protection/>
    </xf>
    <xf numFmtId="0" fontId="0" fillId="0" borderId="65" xfId="0" applyBorder="1" applyAlignment="1" applyProtection="1">
      <alignment wrapText="1"/>
      <protection/>
    </xf>
    <xf numFmtId="0" fontId="0" fillId="0" borderId="66" xfId="0" applyBorder="1" applyAlignment="1" applyProtection="1">
      <alignment wrapText="1"/>
      <protection/>
    </xf>
    <xf numFmtId="0" fontId="21" fillId="45" borderId="36" xfId="0" applyFont="1" applyFill="1" applyBorder="1" applyAlignment="1" applyProtection="1">
      <alignment horizontal="left" vertical="center"/>
      <protection/>
    </xf>
    <xf numFmtId="0" fontId="21" fillId="45" borderId="18" xfId="0" applyFont="1" applyFill="1" applyBorder="1" applyAlignment="1" applyProtection="1">
      <alignment horizontal="left" vertical="center"/>
      <protection/>
    </xf>
    <xf numFmtId="0" fontId="21" fillId="45" borderId="37" xfId="0" applyFont="1" applyFill="1" applyBorder="1" applyAlignment="1" applyProtection="1">
      <alignment horizontal="left" vertical="center"/>
      <protection/>
    </xf>
    <xf numFmtId="0" fontId="35" fillId="0" borderId="79" xfId="0" applyFont="1" applyFill="1" applyBorder="1" applyAlignment="1" applyProtection="1">
      <alignment horizontal="left" vertical="center" wrapText="1"/>
      <protection/>
    </xf>
    <xf numFmtId="0" fontId="35" fillId="0" borderId="72" xfId="0" applyFont="1" applyFill="1" applyBorder="1" applyAlignment="1" applyProtection="1">
      <alignment horizontal="left" vertical="center" wrapText="1"/>
      <protection/>
    </xf>
    <xf numFmtId="0" fontId="35" fillId="0" borderId="73" xfId="0" applyFont="1" applyFill="1" applyBorder="1" applyAlignment="1" applyProtection="1">
      <alignment horizontal="left" vertical="center" wrapText="1"/>
      <protection/>
    </xf>
    <xf numFmtId="0" fontId="29" fillId="0" borderId="32" xfId="0" applyFont="1" applyBorder="1" applyAlignment="1" applyProtection="1">
      <alignment horizontal="left" vertical="center" wrapText="1"/>
      <protection/>
    </xf>
    <xf numFmtId="1" fontId="28" fillId="46" borderId="78" xfId="0" applyNumberFormat="1" applyFont="1" applyFill="1" applyBorder="1" applyAlignment="1" applyProtection="1">
      <alignment horizontal="center" vertical="center" wrapText="1"/>
      <protection/>
    </xf>
    <xf numFmtId="1" fontId="28" fillId="46" borderId="69" xfId="0" applyNumberFormat="1" applyFont="1" applyFill="1" applyBorder="1" applyAlignment="1" applyProtection="1">
      <alignment horizontal="center" vertical="center" wrapText="1"/>
      <protection/>
    </xf>
    <xf numFmtId="1" fontId="28" fillId="44" borderId="34" xfId="0" applyNumberFormat="1" applyFont="1" applyFill="1" applyBorder="1" applyAlignment="1" applyProtection="1">
      <alignment horizontal="center" vertical="center" wrapText="1"/>
      <protection/>
    </xf>
    <xf numFmtId="0" fontId="28" fillId="46" borderId="23" xfId="0" applyFont="1" applyFill="1" applyBorder="1" applyAlignment="1" applyProtection="1">
      <alignment horizontal="center" vertical="center" wrapText="1"/>
      <protection/>
    </xf>
    <xf numFmtId="0" fontId="28" fillId="46" borderId="24" xfId="0" applyFont="1" applyFill="1" applyBorder="1" applyAlignment="1" applyProtection="1">
      <alignment horizontal="center" vertical="center" wrapText="1"/>
      <protection/>
    </xf>
    <xf numFmtId="0" fontId="28" fillId="46" borderId="31" xfId="0" applyFont="1" applyFill="1" applyBorder="1" applyAlignment="1" applyProtection="1">
      <alignment horizontal="center" vertical="center" wrapText="1"/>
      <protection/>
    </xf>
    <xf numFmtId="0" fontId="28" fillId="0" borderId="47" xfId="0" applyFont="1" applyBorder="1" applyAlignment="1" applyProtection="1">
      <alignment horizontal="center" vertical="center"/>
      <protection/>
    </xf>
    <xf numFmtId="0" fontId="28" fillId="44" borderId="34" xfId="0" applyFont="1" applyFill="1" applyBorder="1" applyAlignment="1" applyProtection="1">
      <alignment horizontal="center" vertical="center" wrapText="1"/>
      <protection/>
    </xf>
    <xf numFmtId="1" fontId="15" fillId="0" borderId="46" xfId="0" applyNumberFormat="1" applyFont="1" applyFill="1" applyBorder="1" applyAlignment="1" applyProtection="1">
      <alignment horizontal="right" vertical="center" wrapText="1"/>
      <protection/>
    </xf>
    <xf numFmtId="1" fontId="44" fillId="0" borderId="46" xfId="0" applyNumberFormat="1" applyFont="1" applyFill="1" applyBorder="1" applyAlignment="1" applyProtection="1">
      <alignment horizontal="right" vertical="center" wrapText="1"/>
      <protection/>
    </xf>
    <xf numFmtId="0" fontId="29" fillId="38" borderId="61" xfId="0" applyFont="1" applyFill="1" applyBorder="1" applyAlignment="1" applyProtection="1">
      <alignment horizontal="center" vertical="center"/>
      <protection locked="0"/>
    </xf>
    <xf numFmtId="0" fontId="28" fillId="0" borderId="60" xfId="0" applyFont="1" applyBorder="1" applyAlignment="1" applyProtection="1">
      <alignment horizontal="center" wrapText="1"/>
      <protection/>
    </xf>
    <xf numFmtId="0" fontId="29" fillId="0" borderId="22" xfId="0" applyFont="1" applyFill="1" applyBorder="1" applyAlignment="1" applyProtection="1">
      <alignment horizontal="left" vertical="center" wrapText="1"/>
      <protection/>
    </xf>
    <xf numFmtId="0" fontId="29" fillId="0" borderId="12" xfId="0" applyFont="1" applyFill="1" applyBorder="1" applyAlignment="1" applyProtection="1">
      <alignment horizontal="left" vertical="center" wrapText="1"/>
      <protection/>
    </xf>
    <xf numFmtId="0" fontId="29" fillId="0" borderId="48" xfId="0" applyFont="1" applyFill="1" applyBorder="1" applyAlignment="1" applyProtection="1">
      <alignment horizontal="left" vertical="center" wrapText="1"/>
      <protection/>
    </xf>
    <xf numFmtId="0" fontId="31" fillId="0" borderId="0" xfId="0" applyFont="1" applyFill="1" applyBorder="1" applyAlignment="1" applyProtection="1">
      <alignment horizontal="center"/>
      <protection/>
    </xf>
    <xf numFmtId="0" fontId="48" fillId="0" borderId="0" xfId="0" applyFont="1" applyBorder="1" applyAlignment="1" applyProtection="1">
      <alignment horizontal="center"/>
      <protection/>
    </xf>
    <xf numFmtId="0" fontId="29" fillId="0" borderId="27" xfId="0" applyFont="1" applyFill="1" applyBorder="1" applyAlignment="1" applyProtection="1">
      <alignment horizontal="left" vertical="center" wrapText="1"/>
      <protection/>
    </xf>
    <xf numFmtId="0" fontId="29" fillId="0" borderId="21" xfId="0" applyFont="1" applyFill="1" applyBorder="1" applyAlignment="1" applyProtection="1">
      <alignment horizontal="left" vertical="center" wrapText="1"/>
      <protection/>
    </xf>
    <xf numFmtId="0" fontId="29" fillId="0" borderId="43" xfId="0" applyFont="1" applyFill="1" applyBorder="1" applyAlignment="1" applyProtection="1">
      <alignment horizontal="left" vertical="center" wrapText="1"/>
      <protection/>
    </xf>
    <xf numFmtId="49" fontId="31" fillId="38" borderId="69" xfId="0" applyNumberFormat="1" applyFont="1" applyFill="1" applyBorder="1" applyAlignment="1" applyProtection="1">
      <alignment horizontal="center" vertical="center" wrapText="1"/>
      <protection locked="0"/>
    </xf>
    <xf numFmtId="49" fontId="31" fillId="38" borderId="33" xfId="0" applyNumberFormat="1" applyFont="1" applyFill="1" applyBorder="1" applyAlignment="1" applyProtection="1">
      <alignment horizontal="center" vertical="center" wrapText="1"/>
      <protection locked="0"/>
    </xf>
    <xf numFmtId="49" fontId="31" fillId="38" borderId="70" xfId="0" applyNumberFormat="1" applyFont="1" applyFill="1" applyBorder="1" applyAlignment="1" applyProtection="1">
      <alignment horizontal="center" vertical="center" wrapText="1"/>
      <protection locked="0"/>
    </xf>
    <xf numFmtId="0" fontId="33" fillId="46" borderId="82" xfId="0" applyFont="1" applyFill="1" applyBorder="1" applyAlignment="1" applyProtection="1">
      <alignment horizontal="center" vertical="center" wrapText="1"/>
      <protection/>
    </xf>
    <xf numFmtId="0" fontId="33" fillId="46" borderId="66" xfId="0" applyFont="1" applyFill="1" applyBorder="1" applyAlignment="1" applyProtection="1">
      <alignment horizontal="center" vertical="center" wrapText="1"/>
      <protection/>
    </xf>
    <xf numFmtId="0" fontId="31" fillId="42" borderId="45" xfId="0" applyFont="1" applyFill="1" applyBorder="1" applyAlignment="1" applyProtection="1">
      <alignment horizontal="left" vertical="top" wrapText="1"/>
      <protection locked="0"/>
    </xf>
    <xf numFmtId="0" fontId="33" fillId="42" borderId="58" xfId="0" applyFont="1" applyFill="1" applyBorder="1" applyAlignment="1" applyProtection="1">
      <alignment horizontal="left" vertical="top"/>
      <protection locked="0"/>
    </xf>
    <xf numFmtId="0" fontId="33" fillId="42" borderId="61" xfId="0" applyFont="1" applyFill="1" applyBorder="1" applyAlignment="1" applyProtection="1">
      <alignment horizontal="left" vertical="top"/>
      <protection locked="0"/>
    </xf>
    <xf numFmtId="0" fontId="31" fillId="0" borderId="44" xfId="0" applyFont="1" applyBorder="1" applyAlignment="1" applyProtection="1">
      <alignment horizontal="center" vertical="center" wrapText="1"/>
      <protection/>
    </xf>
    <xf numFmtId="49" fontId="31" fillId="38" borderId="72" xfId="0" applyNumberFormat="1" applyFont="1" applyFill="1" applyBorder="1" applyAlignment="1" applyProtection="1">
      <alignment horizontal="center" vertical="center" wrapText="1"/>
      <protection locked="0"/>
    </xf>
    <xf numFmtId="0" fontId="31" fillId="38" borderId="25" xfId="0" applyFont="1" applyFill="1" applyBorder="1" applyAlignment="1" applyProtection="1">
      <alignment horizontal="center" vertical="center" wrapText="1"/>
      <protection locked="0"/>
    </xf>
    <xf numFmtId="0" fontId="31" fillId="38" borderId="34" xfId="0" applyFont="1" applyFill="1" applyBorder="1" applyAlignment="1" applyProtection="1">
      <alignment horizontal="center" vertical="center" wrapText="1"/>
      <protection locked="0"/>
    </xf>
    <xf numFmtId="0" fontId="33" fillId="46" borderId="78" xfId="0" applyFont="1" applyFill="1" applyBorder="1" applyAlignment="1" applyProtection="1">
      <alignment horizontal="center" vertical="center" wrapText="1"/>
      <protection/>
    </xf>
    <xf numFmtId="0" fontId="33" fillId="46" borderId="69" xfId="0" applyFont="1" applyFill="1" applyBorder="1" applyAlignment="1" applyProtection="1">
      <alignment horizontal="center" vertical="center" wrapText="1"/>
      <protection/>
    </xf>
    <xf numFmtId="0" fontId="33" fillId="46" borderId="25" xfId="0" applyFont="1" applyFill="1" applyBorder="1" applyAlignment="1" applyProtection="1">
      <alignment horizontal="center" vertical="center" wrapText="1"/>
      <protection/>
    </xf>
    <xf numFmtId="0" fontId="33" fillId="46" borderId="40" xfId="0" applyFont="1" applyFill="1" applyBorder="1" applyAlignment="1" applyProtection="1">
      <alignment horizontal="center" vertical="center" wrapText="1"/>
      <protection/>
    </xf>
    <xf numFmtId="0" fontId="33" fillId="44" borderId="64" xfId="0" applyFont="1" applyFill="1" applyBorder="1" applyAlignment="1" applyProtection="1">
      <alignment horizontal="left" vertical="center" wrapText="1"/>
      <protection/>
    </xf>
    <xf numFmtId="0" fontId="33" fillId="44" borderId="65" xfId="0" applyFont="1" applyFill="1" applyBorder="1" applyAlignment="1" applyProtection="1">
      <alignment horizontal="left" vertical="center" wrapText="1"/>
      <protection/>
    </xf>
    <xf numFmtId="0" fontId="33" fillId="44" borderId="66" xfId="0" applyFont="1" applyFill="1" applyBorder="1" applyAlignment="1" applyProtection="1">
      <alignment horizontal="left" vertical="center" wrapText="1"/>
      <protection/>
    </xf>
    <xf numFmtId="0" fontId="31" fillId="38" borderId="21" xfId="0" applyFont="1" applyFill="1" applyBorder="1" applyAlignment="1" applyProtection="1">
      <alignment horizontal="left" vertical="center" wrapText="1"/>
      <protection locked="0"/>
    </xf>
    <xf numFmtId="0" fontId="31" fillId="38" borderId="43" xfId="0" applyFont="1" applyFill="1" applyBorder="1" applyAlignment="1" applyProtection="1">
      <alignment horizontal="left" vertical="center" wrapText="1"/>
      <protection locked="0"/>
    </xf>
    <xf numFmtId="0" fontId="31" fillId="38" borderId="41" xfId="0" applyFont="1" applyFill="1" applyBorder="1" applyAlignment="1" applyProtection="1">
      <alignment horizontal="center" vertical="center" wrapText="1"/>
      <protection locked="0"/>
    </xf>
    <xf numFmtId="0" fontId="31" fillId="38" borderId="21" xfId="0" applyFont="1" applyFill="1" applyBorder="1" applyAlignment="1" applyProtection="1">
      <alignment horizontal="center" vertical="center" wrapText="1"/>
      <protection locked="0"/>
    </xf>
    <xf numFmtId="0" fontId="33" fillId="38" borderId="30" xfId="0" applyFont="1" applyFill="1" applyBorder="1" applyAlignment="1" applyProtection="1">
      <alignment horizontal="center" vertical="center" wrapText="1"/>
      <protection/>
    </xf>
    <xf numFmtId="49" fontId="29" fillId="38" borderId="82" xfId="0" applyNumberFormat="1" applyFont="1" applyFill="1" applyBorder="1" applyAlignment="1" applyProtection="1">
      <alignment horizontal="center" vertical="center" wrapText="1"/>
      <protection locked="0"/>
    </xf>
    <xf numFmtId="49" fontId="29" fillId="38" borderId="65" xfId="0" applyNumberFormat="1" applyFont="1" applyFill="1" applyBorder="1" applyAlignment="1" applyProtection="1">
      <alignment horizontal="center" vertical="center" wrapText="1"/>
      <protection locked="0"/>
    </xf>
    <xf numFmtId="49" fontId="29" fillId="38" borderId="18" xfId="0" applyNumberFormat="1" applyFont="1" applyFill="1" applyBorder="1" applyAlignment="1" applyProtection="1">
      <alignment horizontal="left" vertical="center" wrapText="1"/>
      <protection locked="0"/>
    </xf>
    <xf numFmtId="0" fontId="29" fillId="38" borderId="12" xfId="0" applyFont="1" applyFill="1" applyBorder="1" applyAlignment="1" applyProtection="1">
      <alignment horizontal="left" vertical="center"/>
      <protection locked="0"/>
    </xf>
    <xf numFmtId="49" fontId="29" fillId="38" borderId="48" xfId="0" applyNumberFormat="1" applyFont="1" applyFill="1" applyBorder="1" applyAlignment="1" applyProtection="1">
      <alignment horizontal="center" vertical="center" wrapText="1"/>
      <protection locked="0"/>
    </xf>
    <xf numFmtId="49" fontId="29" fillId="38" borderId="49" xfId="0" applyNumberFormat="1" applyFont="1" applyFill="1" applyBorder="1" applyAlignment="1" applyProtection="1">
      <alignment horizontal="center" vertical="center" wrapText="1"/>
      <protection locked="0"/>
    </xf>
    <xf numFmtId="49" fontId="31" fillId="38" borderId="18" xfId="0" applyNumberFormat="1" applyFont="1" applyFill="1" applyBorder="1" applyAlignment="1" applyProtection="1">
      <alignment horizontal="center" vertical="center" wrapText="1"/>
      <protection locked="0"/>
    </xf>
    <xf numFmtId="0" fontId="33" fillId="44" borderId="36" xfId="0" applyFont="1" applyFill="1" applyBorder="1" applyAlignment="1" applyProtection="1">
      <alignment horizontal="center" vertical="center"/>
      <protection/>
    </xf>
    <xf numFmtId="0" fontId="33" fillId="44" borderId="18" xfId="0" applyFont="1" applyFill="1" applyBorder="1" applyAlignment="1" applyProtection="1">
      <alignment horizontal="center" vertical="center"/>
      <protection/>
    </xf>
    <xf numFmtId="0" fontId="33" fillId="44" borderId="37" xfId="0" applyFont="1" applyFill="1" applyBorder="1" applyAlignment="1" applyProtection="1">
      <alignment horizontal="center" vertical="center"/>
      <protection/>
    </xf>
    <xf numFmtId="49" fontId="33" fillId="0" borderId="36" xfId="0" applyNumberFormat="1" applyFont="1" applyFill="1" applyBorder="1" applyAlignment="1" applyProtection="1">
      <alignment horizontal="center" vertical="center" wrapText="1"/>
      <protection/>
    </xf>
    <xf numFmtId="49" fontId="33" fillId="0" borderId="22" xfId="0" applyNumberFormat="1" applyFont="1" applyFill="1" applyBorder="1" applyAlignment="1" applyProtection="1">
      <alignment horizontal="center" vertical="center" wrapText="1"/>
      <protection/>
    </xf>
    <xf numFmtId="49" fontId="28" fillId="0" borderId="22" xfId="0" applyNumberFormat="1" applyFont="1" applyFill="1" applyBorder="1" applyAlignment="1" applyProtection="1">
      <alignment horizontal="center" vertical="center" wrapText="1"/>
      <protection/>
    </xf>
    <xf numFmtId="49" fontId="28" fillId="0" borderId="27" xfId="0" applyNumberFormat="1" applyFont="1" applyFill="1" applyBorder="1" applyAlignment="1" applyProtection="1">
      <alignment horizontal="center" vertical="center" wrapText="1"/>
      <protection/>
    </xf>
    <xf numFmtId="49" fontId="29" fillId="38" borderId="12" xfId="0" applyNumberFormat="1" applyFont="1" applyFill="1" applyBorder="1" applyAlignment="1" applyProtection="1">
      <alignment horizontal="left" vertical="center" wrapText="1"/>
      <protection locked="0"/>
    </xf>
    <xf numFmtId="0" fontId="28" fillId="0" borderId="17" xfId="0" applyFont="1" applyFill="1" applyBorder="1" applyAlignment="1" applyProtection="1">
      <alignment horizontal="center" wrapText="1"/>
      <protection/>
    </xf>
    <xf numFmtId="0" fontId="33" fillId="0" borderId="17" xfId="0" applyFont="1" applyBorder="1" applyAlignment="1" applyProtection="1">
      <alignment horizontal="center"/>
      <protection/>
    </xf>
    <xf numFmtId="0" fontId="28" fillId="0" borderId="17" xfId="0" applyFont="1" applyBorder="1" applyAlignment="1" applyProtection="1">
      <alignment horizontal="center" wrapText="1"/>
      <protection/>
    </xf>
    <xf numFmtId="0" fontId="28" fillId="0" borderId="17" xfId="0" applyFont="1" applyBorder="1" applyAlignment="1" applyProtection="1">
      <alignment horizontal="center"/>
      <protection/>
    </xf>
    <xf numFmtId="0" fontId="28" fillId="0" borderId="10" xfId="0" applyFont="1" applyFill="1" applyBorder="1" applyAlignment="1" applyProtection="1">
      <alignment horizontal="center" wrapText="1"/>
      <protection/>
    </xf>
    <xf numFmtId="0" fontId="28" fillId="0" borderId="0" xfId="0" applyFont="1" applyFill="1" applyBorder="1" applyAlignment="1" applyProtection="1">
      <alignment horizontal="center" wrapText="1"/>
      <protection/>
    </xf>
    <xf numFmtId="49" fontId="31" fillId="38" borderId="12" xfId="0" applyNumberFormat="1" applyFont="1" applyFill="1" applyBorder="1" applyAlignment="1" applyProtection="1">
      <alignment horizontal="left" vertical="center" wrapText="1"/>
      <protection locked="0"/>
    </xf>
    <xf numFmtId="0" fontId="29" fillId="38" borderId="21" xfId="0" applyFont="1" applyFill="1" applyBorder="1" applyAlignment="1" applyProtection="1">
      <alignment horizontal="left" vertical="center"/>
      <protection locked="0"/>
    </xf>
    <xf numFmtId="49" fontId="29" fillId="38" borderId="43" xfId="0" applyNumberFormat="1" applyFont="1" applyFill="1" applyBorder="1" applyAlignment="1" applyProtection="1">
      <alignment horizontal="center" vertical="center" wrapText="1"/>
      <protection locked="0"/>
    </xf>
    <xf numFmtId="49" fontId="29" fillId="38" borderId="58" xfId="0" applyNumberFormat="1" applyFont="1" applyFill="1" applyBorder="1" applyAlignment="1" applyProtection="1">
      <alignment horizontal="center" vertical="center" wrapText="1"/>
      <protection locked="0"/>
    </xf>
    <xf numFmtId="0" fontId="28" fillId="0" borderId="18" xfId="0" applyFont="1" applyBorder="1" applyAlignment="1" applyProtection="1">
      <alignment horizontal="center" wrapText="1"/>
      <protection/>
    </xf>
    <xf numFmtId="0" fontId="28" fillId="0" borderId="82" xfId="0" applyFont="1" applyFill="1" applyBorder="1" applyAlignment="1" applyProtection="1">
      <alignment horizontal="center" wrapText="1"/>
      <protection/>
    </xf>
    <xf numFmtId="0" fontId="28" fillId="0" borderId="65" xfId="0" applyFont="1" applyFill="1" applyBorder="1" applyAlignment="1" applyProtection="1">
      <alignment horizontal="center" wrapText="1"/>
      <protection/>
    </xf>
    <xf numFmtId="49" fontId="29" fillId="38" borderId="49" xfId="0" applyNumberFormat="1" applyFont="1" applyFill="1" applyBorder="1" applyAlignment="1" applyProtection="1">
      <alignment horizontal="left" vertical="center" wrapText="1"/>
      <protection locked="0"/>
    </xf>
    <xf numFmtId="49" fontId="29" fillId="38" borderId="47" xfId="0" applyNumberFormat="1" applyFont="1" applyFill="1" applyBorder="1" applyAlignment="1" applyProtection="1">
      <alignment horizontal="left" vertical="center" wrapText="1"/>
      <protection locked="0"/>
    </xf>
    <xf numFmtId="49" fontId="29" fillId="38" borderId="48" xfId="0" applyNumberFormat="1" applyFont="1" applyFill="1" applyBorder="1" applyAlignment="1" applyProtection="1">
      <alignment horizontal="left" vertical="center" wrapText="1"/>
      <protection locked="0"/>
    </xf>
    <xf numFmtId="49" fontId="29" fillId="38" borderId="21" xfId="0" applyNumberFormat="1" applyFont="1" applyFill="1" applyBorder="1" applyAlignment="1" applyProtection="1">
      <alignment horizontal="left" vertical="center" wrapText="1"/>
      <protection locked="0"/>
    </xf>
    <xf numFmtId="0" fontId="28" fillId="0" borderId="71" xfId="0" applyFont="1" applyFill="1" applyBorder="1" applyAlignment="1" applyProtection="1">
      <alignment horizontal="center" wrapText="1"/>
      <protection/>
    </xf>
    <xf numFmtId="49" fontId="29" fillId="38" borderId="58" xfId="0" applyNumberFormat="1" applyFont="1" applyFill="1" applyBorder="1" applyAlignment="1" applyProtection="1">
      <alignment horizontal="left" vertical="center" wrapText="1"/>
      <protection locked="0"/>
    </xf>
    <xf numFmtId="49" fontId="29" fillId="38" borderId="41" xfId="0" applyNumberFormat="1" applyFont="1" applyFill="1" applyBorder="1" applyAlignment="1" applyProtection="1">
      <alignment horizontal="left" vertical="center" wrapText="1"/>
      <protection locked="0"/>
    </xf>
    <xf numFmtId="0" fontId="33" fillId="0" borderId="18" xfId="0" applyFont="1" applyBorder="1" applyAlignment="1" applyProtection="1">
      <alignment horizontal="center"/>
      <protection/>
    </xf>
    <xf numFmtId="49" fontId="28" fillId="0" borderId="28" xfId="0" applyNumberFormat="1" applyFont="1" applyFill="1" applyBorder="1" applyAlignment="1" applyProtection="1">
      <alignment horizontal="center" vertical="center"/>
      <protection/>
    </xf>
    <xf numFmtId="49" fontId="28" fillId="0" borderId="52" xfId="0" applyNumberFormat="1" applyFont="1" applyFill="1" applyBorder="1" applyAlignment="1" applyProtection="1">
      <alignment horizontal="center" vertical="center"/>
      <protection/>
    </xf>
    <xf numFmtId="49" fontId="28" fillId="0" borderId="63" xfId="0" applyNumberFormat="1" applyFont="1" applyFill="1" applyBorder="1" applyAlignment="1" applyProtection="1">
      <alignment horizontal="center" vertical="center"/>
      <protection/>
    </xf>
    <xf numFmtId="0" fontId="28" fillId="0" borderId="18" xfId="0" applyFont="1" applyFill="1" applyBorder="1" applyAlignment="1" applyProtection="1">
      <alignment horizontal="center" wrapText="1"/>
      <protection/>
    </xf>
    <xf numFmtId="49" fontId="31" fillId="38" borderId="21" xfId="0" applyNumberFormat="1" applyFont="1" applyFill="1" applyBorder="1" applyAlignment="1" applyProtection="1">
      <alignment horizontal="left" vertical="center" wrapText="1"/>
      <protection locked="0"/>
    </xf>
    <xf numFmtId="0" fontId="29" fillId="38" borderId="12" xfId="0" applyFont="1" applyFill="1" applyBorder="1" applyAlignment="1" applyProtection="1">
      <alignment horizontal="center"/>
      <protection locked="0"/>
    </xf>
    <xf numFmtId="0" fontId="28" fillId="0" borderId="43" xfId="0" applyFont="1" applyFill="1" applyBorder="1" applyAlignment="1" applyProtection="1">
      <alignment horizontal="center" vertical="center" wrapText="1"/>
      <protection/>
    </xf>
    <xf numFmtId="0" fontId="28" fillId="0" borderId="41" xfId="0" applyFont="1" applyFill="1" applyBorder="1" applyAlignment="1" applyProtection="1">
      <alignment horizontal="center" vertical="center" wrapText="1"/>
      <protection/>
    </xf>
    <xf numFmtId="49" fontId="29" fillId="38" borderId="41" xfId="0" applyNumberFormat="1" applyFont="1" applyFill="1" applyBorder="1" applyAlignment="1" applyProtection="1">
      <alignment horizontal="center" vertical="center" wrapText="1"/>
      <protection locked="0"/>
    </xf>
    <xf numFmtId="0" fontId="29" fillId="38" borderId="24" xfId="0" applyFont="1" applyFill="1" applyBorder="1" applyAlignment="1" applyProtection="1">
      <alignment horizontal="center"/>
      <protection locked="0"/>
    </xf>
    <xf numFmtId="0" fontId="37" fillId="45" borderId="36" xfId="0" applyFont="1" applyFill="1" applyBorder="1" applyAlignment="1" applyProtection="1">
      <alignment horizontal="left" vertical="center"/>
      <protection/>
    </xf>
    <xf numFmtId="0" fontId="37" fillId="45" borderId="18" xfId="0" applyFont="1" applyFill="1" applyBorder="1" applyAlignment="1" applyProtection="1">
      <alignment horizontal="left" vertical="center"/>
      <protection/>
    </xf>
    <xf numFmtId="0" fontId="37" fillId="45" borderId="37" xfId="0" applyFont="1" applyFill="1" applyBorder="1" applyAlignment="1" applyProtection="1">
      <alignment horizontal="left" vertical="center"/>
      <protection/>
    </xf>
    <xf numFmtId="0" fontId="35" fillId="0" borderId="27" xfId="0" applyFont="1" applyBorder="1" applyAlignment="1" applyProtection="1">
      <alignment horizontal="left" vertical="center" wrapText="1"/>
      <protection/>
    </xf>
    <xf numFmtId="0" fontId="35" fillId="0" borderId="21" xfId="0" applyFont="1" applyBorder="1" applyAlignment="1" applyProtection="1">
      <alignment horizontal="left" vertical="center" wrapText="1"/>
      <protection/>
    </xf>
    <xf numFmtId="0" fontId="35" fillId="0" borderId="32" xfId="0" applyFont="1" applyBorder="1" applyAlignment="1" applyProtection="1">
      <alignment horizontal="left" vertical="center" wrapText="1"/>
      <protection/>
    </xf>
    <xf numFmtId="0" fontId="29" fillId="0" borderId="46" xfId="0" applyFont="1" applyBorder="1" applyAlignment="1" applyProtection="1">
      <alignment horizontal="center" wrapText="1"/>
      <protection/>
    </xf>
    <xf numFmtId="0" fontId="29" fillId="38" borderId="21" xfId="0" applyFont="1" applyFill="1" applyBorder="1" applyAlignment="1" applyProtection="1">
      <alignment horizontal="center" vertical="center" wrapText="1"/>
      <protection locked="0"/>
    </xf>
    <xf numFmtId="0" fontId="28" fillId="0" borderId="82" xfId="0" applyFont="1" applyFill="1" applyBorder="1" applyAlignment="1" applyProtection="1">
      <alignment horizontal="center" vertical="center" wrapText="1"/>
      <protection/>
    </xf>
    <xf numFmtId="0" fontId="28" fillId="0" borderId="71" xfId="0" applyFont="1" applyFill="1" applyBorder="1" applyAlignment="1" applyProtection="1">
      <alignment horizontal="center" vertical="center" wrapText="1"/>
      <protection/>
    </xf>
    <xf numFmtId="0" fontId="29" fillId="38" borderId="25" xfId="0" applyFont="1" applyFill="1" applyBorder="1" applyAlignment="1" applyProtection="1">
      <alignment horizontal="center" vertical="center" wrapText="1"/>
      <protection locked="0"/>
    </xf>
    <xf numFmtId="0" fontId="29" fillId="38" borderId="34" xfId="0" applyFont="1" applyFill="1" applyBorder="1" applyAlignment="1" applyProtection="1">
      <alignment horizontal="center" vertical="center" wrapText="1"/>
      <protection locked="0"/>
    </xf>
    <xf numFmtId="0" fontId="29" fillId="38" borderId="21" xfId="0" applyFont="1" applyFill="1" applyBorder="1" applyAlignment="1" applyProtection="1">
      <alignment horizontal="center"/>
      <protection locked="0"/>
    </xf>
    <xf numFmtId="0" fontId="29" fillId="0" borderId="82" xfId="0" applyFont="1" applyFill="1" applyBorder="1" applyAlignment="1" applyProtection="1">
      <alignment horizontal="center" vertical="center" wrapText="1"/>
      <protection/>
    </xf>
    <xf numFmtId="0" fontId="29" fillId="0" borderId="71" xfId="0" applyFont="1" applyFill="1" applyBorder="1" applyAlignment="1" applyProtection="1">
      <alignment horizontal="center" vertical="center" wrapText="1"/>
      <protection/>
    </xf>
    <xf numFmtId="0" fontId="29" fillId="38" borderId="25" xfId="0" applyFont="1" applyFill="1" applyBorder="1" applyAlignment="1" applyProtection="1">
      <alignment horizontal="center"/>
      <protection locked="0"/>
    </xf>
    <xf numFmtId="0" fontId="29" fillId="38" borderId="34" xfId="0" applyFont="1" applyFill="1" applyBorder="1" applyAlignment="1" applyProtection="1">
      <alignment horizontal="center"/>
      <protection locked="0"/>
    </xf>
    <xf numFmtId="0" fontId="29" fillId="38" borderId="48" xfId="0" applyFont="1" applyFill="1" applyBorder="1" applyAlignment="1" applyProtection="1">
      <alignment horizontal="center"/>
      <protection locked="0"/>
    </xf>
    <xf numFmtId="0" fontId="29" fillId="38" borderId="47" xfId="0" applyFont="1" applyFill="1" applyBorder="1" applyAlignment="1" applyProtection="1">
      <alignment horizontal="center"/>
      <protection locked="0"/>
    </xf>
    <xf numFmtId="0" fontId="28" fillId="0" borderId="12" xfId="0" applyFont="1" applyFill="1" applyBorder="1" applyAlignment="1" applyProtection="1">
      <alignment horizontal="center" vertical="center" wrapText="1"/>
      <protection/>
    </xf>
    <xf numFmtId="0" fontId="29" fillId="38" borderId="41" xfId="0" applyFont="1" applyFill="1" applyBorder="1" applyAlignment="1" applyProtection="1">
      <alignment horizontal="center" vertical="center" wrapText="1"/>
      <protection locked="0"/>
    </xf>
    <xf numFmtId="0" fontId="29" fillId="0" borderId="48" xfId="0" applyFont="1" applyFill="1" applyBorder="1" applyAlignment="1" applyProtection="1">
      <alignment horizontal="center" vertical="center" wrapText="1"/>
      <protection/>
    </xf>
    <xf numFmtId="0" fontId="29" fillId="38" borderId="43" xfId="0" applyFont="1" applyFill="1" applyBorder="1" applyAlignment="1" applyProtection="1">
      <alignment horizontal="center"/>
      <protection locked="0"/>
    </xf>
    <xf numFmtId="0" fontId="29" fillId="38" borderId="41" xfId="0" applyFont="1" applyFill="1" applyBorder="1" applyAlignment="1" applyProtection="1">
      <alignment horizontal="center"/>
      <protection locked="0"/>
    </xf>
    <xf numFmtId="0" fontId="29" fillId="38" borderId="10" xfId="0" applyFont="1" applyFill="1" applyBorder="1" applyAlignment="1" applyProtection="1">
      <alignment horizontal="center"/>
      <protection locked="0"/>
    </xf>
    <xf numFmtId="0" fontId="29" fillId="38" borderId="83" xfId="0" applyFont="1" applyFill="1" applyBorder="1" applyAlignment="1" applyProtection="1">
      <alignment horizontal="center"/>
      <protection locked="0"/>
    </xf>
    <xf numFmtId="0" fontId="29" fillId="38" borderId="10" xfId="0" applyFont="1" applyFill="1" applyBorder="1" applyAlignment="1" applyProtection="1">
      <alignment horizontal="center" vertical="center" wrapText="1"/>
      <protection locked="0"/>
    </xf>
    <xf numFmtId="0" fontId="29" fillId="38" borderId="83" xfId="0" applyFont="1" applyFill="1" applyBorder="1" applyAlignment="1" applyProtection="1">
      <alignment horizontal="center" vertical="center" wrapText="1"/>
      <protection locked="0"/>
    </xf>
    <xf numFmtId="0" fontId="28" fillId="46" borderId="36" xfId="0" applyFont="1" applyFill="1" applyBorder="1" applyAlignment="1" applyProtection="1">
      <alignment horizontal="left" vertical="center" wrapText="1"/>
      <protection/>
    </xf>
    <xf numFmtId="0" fontId="28" fillId="46" borderId="18" xfId="0" applyFont="1" applyFill="1" applyBorder="1" applyAlignment="1" applyProtection="1">
      <alignment horizontal="left" vertical="center" wrapText="1"/>
      <protection/>
    </xf>
    <xf numFmtId="0" fontId="28" fillId="46" borderId="37" xfId="0" applyFont="1" applyFill="1" applyBorder="1" applyAlignment="1" applyProtection="1">
      <alignment horizontal="left" vertical="center" wrapText="1"/>
      <protection/>
    </xf>
    <xf numFmtId="0" fontId="28" fillId="0" borderId="28" xfId="0" applyFont="1" applyFill="1" applyBorder="1" applyAlignment="1" applyProtection="1">
      <alignment horizontal="center" vertical="center" wrapText="1"/>
      <protection/>
    </xf>
    <xf numFmtId="0" fontId="29" fillId="38" borderId="27" xfId="0" applyFont="1" applyFill="1" applyBorder="1" applyAlignment="1" applyProtection="1">
      <alignment horizontal="left" vertical="top" wrapText="1"/>
      <protection locked="0"/>
    </xf>
    <xf numFmtId="0" fontId="29" fillId="38" borderId="21" xfId="0" applyFont="1" applyFill="1" applyBorder="1" applyAlignment="1" applyProtection="1">
      <alignment horizontal="left" vertical="top" wrapText="1"/>
      <protection locked="0"/>
    </xf>
    <xf numFmtId="0" fontId="29" fillId="38" borderId="32" xfId="0" applyFont="1" applyFill="1" applyBorder="1" applyAlignment="1" applyProtection="1">
      <alignment horizontal="left" vertical="top" wrapText="1"/>
      <protection locked="0"/>
    </xf>
    <xf numFmtId="0" fontId="29" fillId="38" borderId="12" xfId="0" applyFont="1" applyFill="1" applyBorder="1" applyAlignment="1" applyProtection="1">
      <alignment horizontal="center" vertical="center"/>
      <protection locked="0"/>
    </xf>
    <xf numFmtId="0" fontId="30" fillId="38" borderId="12" xfId="0" applyFont="1" applyFill="1" applyBorder="1" applyAlignment="1" applyProtection="1">
      <alignment horizontal="left" vertical="top"/>
      <protection locked="0"/>
    </xf>
    <xf numFmtId="0" fontId="30" fillId="38" borderId="12" xfId="0" applyFont="1" applyFill="1" applyBorder="1" applyAlignment="1" applyProtection="1">
      <alignment horizontal="left" vertical="top"/>
      <protection locked="0"/>
    </xf>
    <xf numFmtId="0" fontId="30" fillId="38" borderId="26" xfId="0" applyFont="1" applyFill="1" applyBorder="1" applyAlignment="1" applyProtection="1">
      <alignment horizontal="left" vertical="top"/>
      <protection locked="0"/>
    </xf>
    <xf numFmtId="0" fontId="28" fillId="0" borderId="46" xfId="0" applyFont="1" applyFill="1" applyBorder="1" applyAlignment="1" applyProtection="1">
      <alignment horizontal="center" vertical="center" wrapText="1"/>
      <protection/>
    </xf>
    <xf numFmtId="0" fontId="29" fillId="38" borderId="43" xfId="0" applyFont="1" applyFill="1" applyBorder="1" applyAlignment="1" applyProtection="1">
      <alignment horizontal="left" vertical="center" wrapText="1"/>
      <protection locked="0"/>
    </xf>
    <xf numFmtId="0" fontId="29" fillId="38" borderId="41" xfId="0" applyFont="1" applyFill="1" applyBorder="1" applyAlignment="1" applyProtection="1">
      <alignment horizontal="left" vertical="center" wrapText="1"/>
      <protection locked="0"/>
    </xf>
    <xf numFmtId="0" fontId="29" fillId="0" borderId="0" xfId="0" applyFont="1" applyBorder="1" applyAlignment="1" applyProtection="1">
      <alignment horizontal="center"/>
      <protection/>
    </xf>
    <xf numFmtId="0" fontId="29" fillId="0" borderId="79" xfId="0" applyFont="1" applyBorder="1" applyAlignment="1" applyProtection="1">
      <alignment horizontal="left" vertical="center" wrapText="1"/>
      <protection/>
    </xf>
    <xf numFmtId="0" fontId="29" fillId="0" borderId="72" xfId="0" applyFont="1" applyBorder="1" applyAlignment="1" applyProtection="1">
      <alignment horizontal="left" vertical="center" wrapText="1"/>
      <protection/>
    </xf>
    <xf numFmtId="0" fontId="29" fillId="0" borderId="73" xfId="0" applyFont="1" applyBorder="1" applyAlignment="1" applyProtection="1">
      <alignment horizontal="left" vertical="center" wrapText="1"/>
      <protection/>
    </xf>
    <xf numFmtId="0" fontId="31" fillId="38" borderId="27" xfId="0" applyFont="1" applyFill="1" applyBorder="1" applyAlignment="1" applyProtection="1">
      <alignment horizontal="left" vertical="top" wrapText="1"/>
      <protection locked="0"/>
    </xf>
    <xf numFmtId="0" fontId="31" fillId="38" borderId="21" xfId="0" applyFont="1" applyFill="1" applyBorder="1" applyAlignment="1" applyProtection="1">
      <alignment horizontal="left" vertical="top" wrapText="1"/>
      <protection locked="0"/>
    </xf>
    <xf numFmtId="0" fontId="31" fillId="38" borderId="32" xfId="0" applyFont="1" applyFill="1" applyBorder="1" applyAlignment="1" applyProtection="1">
      <alignment horizontal="left" vertical="top" wrapText="1"/>
      <protection locked="0"/>
    </xf>
    <xf numFmtId="0" fontId="33" fillId="0" borderId="82" xfId="0" applyFont="1" applyFill="1" applyBorder="1" applyAlignment="1" applyProtection="1">
      <alignment horizontal="center" vertical="center" wrapText="1"/>
      <protection/>
    </xf>
    <xf numFmtId="0" fontId="33" fillId="0" borderId="65" xfId="0" applyFont="1" applyFill="1" applyBorder="1" applyAlignment="1" applyProtection="1">
      <alignment horizontal="center" vertical="center" wrapText="1"/>
      <protection/>
    </xf>
    <xf numFmtId="0" fontId="33" fillId="0" borderId="66" xfId="0" applyFont="1" applyFill="1" applyBorder="1" applyAlignment="1" applyProtection="1">
      <alignment horizontal="center" vertical="center" wrapText="1"/>
      <protection/>
    </xf>
    <xf numFmtId="0" fontId="33" fillId="0" borderId="12" xfId="0" applyFont="1" applyFill="1" applyBorder="1" applyAlignment="1" applyProtection="1">
      <alignment horizontal="center" vertical="center" wrapText="1"/>
      <protection/>
    </xf>
    <xf numFmtId="0" fontId="33" fillId="0" borderId="26" xfId="0" applyFont="1" applyFill="1" applyBorder="1" applyAlignment="1" applyProtection="1">
      <alignment horizontal="center" vertical="center" wrapText="1"/>
      <protection/>
    </xf>
    <xf numFmtId="0" fontId="30" fillId="38" borderId="48" xfId="0" applyFont="1" applyFill="1" applyBorder="1" applyAlignment="1" applyProtection="1">
      <alignment horizontal="left" vertical="top"/>
      <protection locked="0"/>
    </xf>
    <xf numFmtId="0" fontId="30" fillId="38" borderId="49" xfId="0" applyFont="1" applyFill="1" applyBorder="1" applyAlignment="1" applyProtection="1">
      <alignment horizontal="left" vertical="top"/>
      <protection locked="0"/>
    </xf>
    <xf numFmtId="0" fontId="30" fillId="38" borderId="62" xfId="0" applyFont="1" applyFill="1" applyBorder="1" applyAlignment="1" applyProtection="1">
      <alignment horizontal="left" vertical="top"/>
      <protection locked="0"/>
    </xf>
    <xf numFmtId="0" fontId="33" fillId="0" borderId="19" xfId="0" applyFont="1" applyFill="1" applyBorder="1" applyAlignment="1" applyProtection="1">
      <alignment horizontal="center" vertical="center" wrapText="1"/>
      <protection/>
    </xf>
    <xf numFmtId="0" fontId="33" fillId="0" borderId="60" xfId="0" applyFont="1" applyFill="1" applyBorder="1" applyAlignment="1" applyProtection="1">
      <alignment horizontal="center" vertical="center" wrapText="1"/>
      <protection/>
    </xf>
    <xf numFmtId="0" fontId="33" fillId="0" borderId="77" xfId="0" applyFont="1" applyFill="1" applyBorder="1" applyAlignment="1" applyProtection="1">
      <alignment horizontal="center" vertical="center" wrapText="1"/>
      <protection/>
    </xf>
    <xf numFmtId="0" fontId="30" fillId="38" borderId="43" xfId="0" applyFont="1" applyFill="1" applyBorder="1" applyAlignment="1" applyProtection="1">
      <alignment horizontal="left" vertical="top"/>
      <protection locked="0"/>
    </xf>
    <xf numFmtId="0" fontId="30" fillId="38" borderId="58" xfId="0" applyFont="1" applyFill="1" applyBorder="1" applyAlignment="1" applyProtection="1">
      <alignment horizontal="left" vertical="top"/>
      <protection locked="0"/>
    </xf>
    <xf numFmtId="0" fontId="30" fillId="38" borderId="61" xfId="0" applyFont="1" applyFill="1" applyBorder="1" applyAlignment="1" applyProtection="1">
      <alignment horizontal="left" vertical="top"/>
      <protection locked="0"/>
    </xf>
    <xf numFmtId="0" fontId="28" fillId="0" borderId="27" xfId="0" applyFont="1" applyFill="1" applyBorder="1" applyAlignment="1" applyProtection="1">
      <alignment horizontal="center" vertical="center"/>
      <protection/>
    </xf>
    <xf numFmtId="0" fontId="31" fillId="38" borderId="62" xfId="0" applyFont="1" applyFill="1" applyBorder="1" applyAlignment="1" applyProtection="1">
      <alignment horizontal="left" vertical="top" wrapText="1"/>
      <protection locked="0"/>
    </xf>
    <xf numFmtId="0" fontId="29" fillId="0" borderId="60" xfId="0" applyFont="1" applyFill="1" applyBorder="1" applyAlignment="1" applyProtection="1">
      <alignment horizontal="center" vertical="center"/>
      <protection/>
    </xf>
    <xf numFmtId="0" fontId="29" fillId="38" borderId="21" xfId="0" applyFont="1" applyFill="1" applyBorder="1" applyAlignment="1" applyProtection="1">
      <alignment horizontal="center" vertical="center"/>
      <protection locked="0"/>
    </xf>
    <xf numFmtId="0" fontId="29" fillId="38" borderId="12" xfId="0" applyFont="1" applyFill="1" applyBorder="1" applyAlignment="1" applyProtection="1">
      <alignment horizontal="left" vertical="center" wrapText="1"/>
      <protection locked="0"/>
    </xf>
    <xf numFmtId="0" fontId="37" fillId="45" borderId="36" xfId="0" applyFont="1" applyFill="1" applyBorder="1" applyAlignment="1" applyProtection="1">
      <alignment horizontal="left" vertical="center" wrapText="1"/>
      <protection/>
    </xf>
    <xf numFmtId="0" fontId="37" fillId="45" borderId="18" xfId="0" applyFont="1" applyFill="1" applyBorder="1" applyAlignment="1" applyProtection="1">
      <alignment horizontal="left" vertical="center" wrapText="1"/>
      <protection/>
    </xf>
    <xf numFmtId="0" fontId="37" fillId="45" borderId="37" xfId="0" applyFont="1" applyFill="1" applyBorder="1" applyAlignment="1" applyProtection="1">
      <alignment horizontal="left" vertical="center" wrapText="1"/>
      <protection/>
    </xf>
    <xf numFmtId="0" fontId="35" fillId="0" borderId="45" xfId="0" applyFont="1" applyFill="1" applyBorder="1" applyAlignment="1" applyProtection="1">
      <alignment horizontal="left" vertical="center" wrapText="1"/>
      <protection/>
    </xf>
    <xf numFmtId="0" fontId="35" fillId="0" borderId="58" xfId="0" applyFont="1" applyFill="1" applyBorder="1" applyAlignment="1" applyProtection="1">
      <alignment horizontal="left" vertical="center" wrapText="1"/>
      <protection/>
    </xf>
    <xf numFmtId="0" fontId="35" fillId="0" borderId="61" xfId="0" applyFont="1" applyFill="1" applyBorder="1" applyAlignment="1" applyProtection="1">
      <alignment horizontal="left" vertical="center" wrapText="1"/>
      <protection/>
    </xf>
    <xf numFmtId="0" fontId="29" fillId="0" borderId="46" xfId="0" applyFont="1" applyFill="1" applyBorder="1" applyAlignment="1" applyProtection="1">
      <alignment horizontal="center" vertical="center"/>
      <protection/>
    </xf>
    <xf numFmtId="0" fontId="28" fillId="0" borderId="26" xfId="0" applyFont="1" applyFill="1" applyBorder="1" applyAlignment="1" applyProtection="1">
      <alignment horizontal="center" vertical="center" wrapText="1"/>
      <protection/>
    </xf>
    <xf numFmtId="0" fontId="28" fillId="0" borderId="47" xfId="0" applyFont="1" applyFill="1" applyBorder="1" applyAlignment="1" applyProtection="1">
      <alignment horizontal="center" vertical="center" wrapText="1"/>
      <protection/>
    </xf>
    <xf numFmtId="0" fontId="31" fillId="38" borderId="43" xfId="0" applyFont="1" applyFill="1" applyBorder="1" applyAlignment="1" applyProtection="1">
      <alignment horizontal="left" vertical="top" wrapText="1"/>
      <protection locked="0"/>
    </xf>
    <xf numFmtId="0" fontId="31" fillId="38" borderId="58" xfId="0" applyFont="1" applyFill="1" applyBorder="1" applyAlignment="1" applyProtection="1">
      <alignment horizontal="left" vertical="top" wrapText="1"/>
      <protection locked="0"/>
    </xf>
    <xf numFmtId="0" fontId="31" fillId="38" borderId="61" xfId="0" applyFont="1" applyFill="1" applyBorder="1" applyAlignment="1" applyProtection="1">
      <alignment horizontal="left" vertical="top" wrapText="1"/>
      <protection locked="0"/>
    </xf>
    <xf numFmtId="0" fontId="29" fillId="38" borderId="48" xfId="0" applyFont="1" applyFill="1" applyBorder="1" applyAlignment="1" applyProtection="1">
      <alignment horizontal="left" vertical="top"/>
      <protection locked="0"/>
    </xf>
    <xf numFmtId="0" fontId="29" fillId="38" borderId="49" xfId="0" applyFont="1" applyFill="1" applyBorder="1" applyAlignment="1" applyProtection="1">
      <alignment horizontal="left" vertical="top"/>
      <protection locked="0"/>
    </xf>
    <xf numFmtId="0" fontId="29" fillId="38" borderId="47" xfId="0" applyFont="1" applyFill="1" applyBorder="1" applyAlignment="1" applyProtection="1">
      <alignment horizontal="left" vertical="top"/>
      <protection locked="0"/>
    </xf>
    <xf numFmtId="0" fontId="29" fillId="38" borderId="48" xfId="0" applyFont="1" applyFill="1" applyBorder="1" applyAlignment="1" applyProtection="1">
      <alignment horizontal="left" vertical="top" wrapText="1"/>
      <protection locked="0"/>
    </xf>
    <xf numFmtId="0" fontId="29" fillId="38" borderId="49" xfId="0" applyFont="1" applyFill="1" applyBorder="1" applyAlignment="1" applyProtection="1">
      <alignment horizontal="left" vertical="top" wrapText="1"/>
      <protection locked="0"/>
    </xf>
    <xf numFmtId="0" fontId="29" fillId="38" borderId="62" xfId="0" applyFont="1" applyFill="1" applyBorder="1" applyAlignment="1" applyProtection="1">
      <alignment horizontal="left" vertical="top" wrapText="1"/>
      <protection locked="0"/>
    </xf>
    <xf numFmtId="0" fontId="31" fillId="38" borderId="58" xfId="0" applyFont="1" applyFill="1" applyBorder="1" applyAlignment="1" applyProtection="1">
      <alignment horizontal="left" vertical="center" wrapText="1"/>
      <protection locked="0"/>
    </xf>
    <xf numFmtId="0" fontId="31" fillId="38" borderId="41" xfId="0" applyFont="1" applyFill="1" applyBorder="1" applyAlignment="1" applyProtection="1">
      <alignment horizontal="left" vertical="center" wrapText="1"/>
      <protection locked="0"/>
    </xf>
    <xf numFmtId="0" fontId="29" fillId="38" borderId="48" xfId="0" applyFont="1" applyFill="1" applyBorder="1" applyAlignment="1" applyProtection="1">
      <alignment horizontal="left" vertical="center" wrapText="1"/>
      <protection locked="0"/>
    </xf>
    <xf numFmtId="0" fontId="29" fillId="38" borderId="47" xfId="0" applyFont="1" applyFill="1" applyBorder="1" applyAlignment="1" applyProtection="1">
      <alignment horizontal="left" vertical="center" wrapText="1"/>
      <protection locked="0"/>
    </xf>
    <xf numFmtId="0" fontId="33" fillId="0" borderId="71" xfId="0" applyFont="1" applyFill="1" applyBorder="1" applyAlignment="1" applyProtection="1">
      <alignment horizontal="center" vertical="center" wrapText="1"/>
      <protection/>
    </xf>
    <xf numFmtId="0" fontId="29" fillId="38" borderId="21" xfId="0" applyFont="1" applyFill="1" applyBorder="1" applyAlignment="1" applyProtection="1">
      <alignment horizontal="left" vertical="center" wrapText="1"/>
      <protection locked="0"/>
    </xf>
    <xf numFmtId="0" fontId="28" fillId="0" borderId="19" xfId="0" applyFont="1" applyFill="1" applyBorder="1" applyAlignment="1" applyProtection="1">
      <alignment horizontal="center" vertical="center" wrapText="1"/>
      <protection/>
    </xf>
    <xf numFmtId="0" fontId="28" fillId="0" borderId="84" xfId="0" applyFont="1" applyFill="1" applyBorder="1" applyAlignment="1" applyProtection="1">
      <alignment horizontal="center" vertical="center" wrapText="1"/>
      <protection/>
    </xf>
    <xf numFmtId="0" fontId="31" fillId="38" borderId="41" xfId="0" applyFont="1" applyFill="1" applyBorder="1" applyAlignment="1" applyProtection="1">
      <alignment horizontal="left" vertical="top" wrapText="1"/>
      <protection locked="0"/>
    </xf>
    <xf numFmtId="0" fontId="33" fillId="0" borderId="18" xfId="0" applyFont="1" applyFill="1" applyBorder="1" applyAlignment="1" applyProtection="1">
      <alignment horizontal="center" vertical="center" wrapText="1"/>
      <protection/>
    </xf>
    <xf numFmtId="0" fontId="31" fillId="38" borderId="48" xfId="0" applyFont="1" applyFill="1" applyBorder="1" applyAlignment="1" applyProtection="1">
      <alignment horizontal="left" vertical="top"/>
      <protection locked="0"/>
    </xf>
    <xf numFmtId="0" fontId="31" fillId="38" borderId="49" xfId="0" applyFont="1" applyFill="1" applyBorder="1" applyAlignment="1" applyProtection="1">
      <alignment horizontal="left" vertical="top"/>
      <protection locked="0"/>
    </xf>
    <xf numFmtId="0" fontId="31" fillId="38" borderId="47" xfId="0" applyFont="1" applyFill="1" applyBorder="1" applyAlignment="1" applyProtection="1">
      <alignment horizontal="left" vertical="top"/>
      <protection locked="0"/>
    </xf>
    <xf numFmtId="0" fontId="29" fillId="38" borderId="43" xfId="0" applyFont="1" applyFill="1" applyBorder="1" applyAlignment="1" applyProtection="1">
      <alignment horizontal="left" vertical="top"/>
      <protection locked="0"/>
    </xf>
    <xf numFmtId="0" fontId="29" fillId="38" borderId="58" xfId="0" applyFont="1" applyFill="1" applyBorder="1" applyAlignment="1" applyProtection="1">
      <alignment horizontal="left" vertical="top"/>
      <protection locked="0"/>
    </xf>
    <xf numFmtId="0" fontId="29" fillId="38" borderId="41" xfId="0" applyFont="1" applyFill="1" applyBorder="1" applyAlignment="1" applyProtection="1">
      <alignment horizontal="left" vertical="top"/>
      <protection locked="0"/>
    </xf>
    <xf numFmtId="0" fontId="28" fillId="0" borderId="27" xfId="0" applyFont="1" applyFill="1" applyBorder="1" applyAlignment="1" applyProtection="1">
      <alignment horizontal="center" vertical="center" wrapText="1"/>
      <protection/>
    </xf>
    <xf numFmtId="0" fontId="28" fillId="0" borderId="21" xfId="0" applyFont="1" applyFill="1" applyBorder="1" applyAlignment="1" applyProtection="1">
      <alignment horizontal="center" vertical="center" wrapText="1"/>
      <protection/>
    </xf>
    <xf numFmtId="0" fontId="29" fillId="38" borderId="19" xfId="0" applyFont="1" applyFill="1" applyBorder="1" applyAlignment="1" applyProtection="1">
      <alignment horizontal="center" vertical="center" wrapText="1"/>
      <protection locked="0"/>
    </xf>
    <xf numFmtId="0" fontId="29" fillId="38" borderId="60" xfId="0" applyFont="1" applyFill="1" applyBorder="1" applyAlignment="1" applyProtection="1">
      <alignment horizontal="center" vertical="center" wrapText="1"/>
      <protection locked="0"/>
    </xf>
    <xf numFmtId="0" fontId="29" fillId="38" borderId="84" xfId="0" applyFont="1" applyFill="1" applyBorder="1" applyAlignment="1" applyProtection="1">
      <alignment horizontal="center" vertical="center" wrapText="1"/>
      <protection locked="0"/>
    </xf>
    <xf numFmtId="0" fontId="29" fillId="38" borderId="77" xfId="0" applyFont="1" applyFill="1" applyBorder="1" applyAlignment="1" applyProtection="1">
      <alignment horizontal="center" vertical="center" wrapText="1"/>
      <protection locked="0"/>
    </xf>
    <xf numFmtId="0" fontId="29" fillId="38" borderId="12" xfId="0" applyFont="1" applyFill="1" applyBorder="1" applyAlignment="1" applyProtection="1">
      <alignment horizontal="left" vertical="top" wrapText="1"/>
      <protection locked="0"/>
    </xf>
    <xf numFmtId="0" fontId="29" fillId="38" borderId="26" xfId="0" applyFont="1" applyFill="1" applyBorder="1" applyAlignment="1" applyProtection="1">
      <alignment horizontal="left" vertical="top" wrapText="1"/>
      <protection locked="0"/>
    </xf>
    <xf numFmtId="0" fontId="29" fillId="38" borderId="22" xfId="0" applyFont="1" applyFill="1" applyBorder="1" applyAlignment="1" applyProtection="1">
      <alignment horizontal="center" vertical="top" wrapText="1"/>
      <protection locked="0"/>
    </xf>
    <xf numFmtId="0" fontId="29" fillId="38" borderId="12" xfId="0" applyFont="1" applyFill="1" applyBorder="1" applyAlignment="1" applyProtection="1">
      <alignment horizontal="center" vertical="top" wrapText="1"/>
      <protection locked="0"/>
    </xf>
    <xf numFmtId="0" fontId="28" fillId="38" borderId="45" xfId="0" applyFont="1" applyFill="1" applyBorder="1" applyAlignment="1" applyProtection="1">
      <alignment horizontal="left" vertical="top" wrapText="1"/>
      <protection locked="0"/>
    </xf>
    <xf numFmtId="0" fontId="28" fillId="38" borderId="58" xfId="0" applyFont="1" applyFill="1" applyBorder="1" applyAlignment="1" applyProtection="1">
      <alignment horizontal="left" vertical="top"/>
      <protection locked="0"/>
    </xf>
    <xf numFmtId="0" fontId="28" fillId="38" borderId="61" xfId="0" applyFont="1" applyFill="1" applyBorder="1" applyAlignment="1" applyProtection="1">
      <alignment horizontal="left" vertical="top"/>
      <protection locked="0"/>
    </xf>
    <xf numFmtId="0" fontId="28" fillId="44" borderId="64" xfId="0" applyFont="1" applyFill="1" applyBorder="1" applyAlignment="1" applyProtection="1">
      <alignment horizontal="left" vertical="center" wrapText="1"/>
      <protection/>
    </xf>
    <xf numFmtId="0" fontId="28" fillId="46" borderId="65" xfId="0" applyFont="1" applyFill="1" applyBorder="1" applyAlignment="1" applyProtection="1">
      <alignment horizontal="left" vertical="center" wrapText="1"/>
      <protection/>
    </xf>
    <xf numFmtId="0" fontId="28" fillId="44" borderId="66" xfId="0" applyFont="1" applyFill="1" applyBorder="1" applyAlignment="1" applyProtection="1">
      <alignment horizontal="left" vertical="center" wrapText="1"/>
      <protection/>
    </xf>
    <xf numFmtId="0" fontId="29" fillId="38" borderId="26" xfId="0" applyFont="1" applyFill="1" applyBorder="1" applyAlignment="1" applyProtection="1">
      <alignment horizontal="center" vertical="top" wrapText="1"/>
      <protection locked="0"/>
    </xf>
    <xf numFmtId="0" fontId="29" fillId="38" borderId="35" xfId="0" applyFont="1" applyFill="1" applyBorder="1" applyAlignment="1" applyProtection="1">
      <alignment horizontal="left" vertical="center" wrapText="1"/>
      <protection locked="0"/>
    </xf>
    <xf numFmtId="0" fontId="29" fillId="38" borderId="49" xfId="0" applyFont="1" applyFill="1" applyBorder="1" applyAlignment="1" applyProtection="1">
      <alignment horizontal="left" vertical="center" wrapText="1"/>
      <protection locked="0"/>
    </xf>
    <xf numFmtId="0" fontId="29" fillId="38" borderId="62" xfId="0" applyFont="1" applyFill="1" applyBorder="1" applyAlignment="1" applyProtection="1">
      <alignment horizontal="left" vertical="top"/>
      <protection locked="0"/>
    </xf>
    <xf numFmtId="0" fontId="29" fillId="41" borderId="19" xfId="0" applyFont="1" applyFill="1" applyBorder="1" applyAlignment="1" applyProtection="1">
      <alignment horizontal="center" vertical="center" wrapText="1"/>
      <protection locked="0"/>
    </xf>
    <xf numFmtId="0" fontId="29" fillId="41" borderId="60" xfId="0" applyFont="1" applyFill="1" applyBorder="1" applyAlignment="1" applyProtection="1">
      <alignment horizontal="center" vertical="center" wrapText="1"/>
      <protection locked="0"/>
    </xf>
    <xf numFmtId="0" fontId="29" fillId="41" borderId="84" xfId="0" applyFont="1" applyFill="1" applyBorder="1" applyAlignment="1" applyProtection="1">
      <alignment horizontal="center" vertical="center" wrapText="1"/>
      <protection locked="0"/>
    </xf>
    <xf numFmtId="0" fontId="29" fillId="0" borderId="35" xfId="0" applyFont="1" applyBorder="1" applyAlignment="1" applyProtection="1">
      <alignment horizontal="left" vertical="center" wrapText="1"/>
      <protection/>
    </xf>
    <xf numFmtId="0" fontId="29" fillId="0" borderId="49" xfId="0" applyFont="1" applyBorder="1" applyAlignment="1" applyProtection="1">
      <alignment horizontal="left" vertical="center" wrapText="1"/>
      <protection/>
    </xf>
    <xf numFmtId="0" fontId="29" fillId="0" borderId="47" xfId="0" applyFont="1" applyBorder="1" applyAlignment="1" applyProtection="1">
      <alignment horizontal="left" vertical="center" wrapText="1"/>
      <protection/>
    </xf>
    <xf numFmtId="0" fontId="33" fillId="0" borderId="22" xfId="0" applyFont="1" applyBorder="1" applyAlignment="1" applyProtection="1">
      <alignment horizontal="left" vertical="center" wrapText="1"/>
      <protection/>
    </xf>
    <xf numFmtId="0" fontId="31" fillId="0" borderId="12" xfId="0" applyFont="1" applyBorder="1" applyAlignment="1" applyProtection="1">
      <alignment horizontal="left" vertical="center" wrapText="1"/>
      <protection/>
    </xf>
    <xf numFmtId="0" fontId="28" fillId="0" borderId="27" xfId="0" applyFont="1" applyBorder="1" applyAlignment="1" applyProtection="1">
      <alignment horizontal="left" vertical="center" wrapText="1"/>
      <protection/>
    </xf>
    <xf numFmtId="0" fontId="28" fillId="44" borderId="36" xfId="0" applyFont="1" applyFill="1" applyBorder="1" applyAlignment="1" applyProtection="1">
      <alignment horizontal="center" vertical="center"/>
      <protection/>
    </xf>
    <xf numFmtId="0" fontId="28" fillId="46" borderId="18" xfId="0" applyFont="1" applyFill="1" applyBorder="1" applyAlignment="1" applyProtection="1">
      <alignment horizontal="center" vertical="center"/>
      <protection/>
    </xf>
    <xf numFmtId="0" fontId="28" fillId="44" borderId="37" xfId="0" applyFont="1" applyFill="1" applyBorder="1" applyAlignment="1" applyProtection="1">
      <alignment horizontal="center" vertical="center"/>
      <protection/>
    </xf>
    <xf numFmtId="0" fontId="28" fillId="0" borderId="22" xfId="0" applyFont="1" applyBorder="1" applyAlignment="1" applyProtection="1">
      <alignment horizontal="left" vertical="center" wrapText="1"/>
      <protection/>
    </xf>
    <xf numFmtId="0" fontId="29" fillId="38" borderId="61" xfId="0" applyFont="1" applyFill="1" applyBorder="1" applyAlignment="1" applyProtection="1">
      <alignment horizontal="left" vertical="top"/>
      <protection locked="0"/>
    </xf>
    <xf numFmtId="0" fontId="28" fillId="0" borderId="22" xfId="0" applyFont="1" applyBorder="1" applyAlignment="1" applyProtection="1">
      <alignment horizontal="center" vertical="center"/>
      <protection/>
    </xf>
    <xf numFmtId="0" fontId="28" fillId="0" borderId="12" xfId="0" applyFont="1" applyBorder="1" applyAlignment="1" applyProtection="1">
      <alignment horizontal="center" vertical="center"/>
      <protection/>
    </xf>
    <xf numFmtId="0" fontId="33" fillId="0" borderId="12" xfId="0" applyFont="1" applyBorder="1" applyAlignment="1" applyProtection="1">
      <alignment horizontal="center" vertical="center"/>
      <protection/>
    </xf>
    <xf numFmtId="0" fontId="28" fillId="0" borderId="48" xfId="0" applyFont="1" applyBorder="1" applyAlignment="1" applyProtection="1">
      <alignment horizontal="center" vertical="center" wrapText="1"/>
      <protection/>
    </xf>
    <xf numFmtId="0" fontId="28" fillId="0" borderId="49" xfId="0" applyFont="1" applyBorder="1" applyAlignment="1" applyProtection="1">
      <alignment horizontal="center" vertical="center" wrapText="1"/>
      <protection/>
    </xf>
    <xf numFmtId="0" fontId="28" fillId="0" borderId="35" xfId="0" applyFont="1" applyBorder="1" applyAlignment="1" applyProtection="1">
      <alignment horizontal="center" vertical="center" wrapText="1"/>
      <protection/>
    </xf>
    <xf numFmtId="0" fontId="28" fillId="0" borderId="47" xfId="0" applyFont="1" applyBorder="1" applyAlignment="1" applyProtection="1">
      <alignment horizontal="center" vertical="center" wrapText="1"/>
      <protection/>
    </xf>
    <xf numFmtId="0" fontId="28" fillId="0" borderId="26" xfId="0" applyFont="1" applyBorder="1" applyAlignment="1" applyProtection="1">
      <alignment horizontal="center" vertical="center"/>
      <protection/>
    </xf>
    <xf numFmtId="0" fontId="28" fillId="0" borderId="12" xfId="0" applyFont="1" applyBorder="1" applyAlignment="1" applyProtection="1">
      <alignment horizontal="center" vertical="center" wrapText="1"/>
      <protection/>
    </xf>
    <xf numFmtId="0" fontId="28" fillId="0" borderId="62" xfId="0" applyFont="1" applyBorder="1" applyAlignment="1" applyProtection="1">
      <alignment horizontal="center" vertical="center" wrapText="1"/>
      <protection/>
    </xf>
    <xf numFmtId="0" fontId="29" fillId="0" borderId="60" xfId="0" applyFont="1" applyBorder="1" applyAlignment="1" applyProtection="1">
      <alignment horizontal="center" vertical="top"/>
      <protection/>
    </xf>
    <xf numFmtId="0" fontId="29" fillId="38" borderId="45" xfId="0" applyFont="1" applyFill="1" applyBorder="1" applyAlignment="1" applyProtection="1">
      <alignment horizontal="left" vertical="center" wrapText="1"/>
      <protection locked="0"/>
    </xf>
    <xf numFmtId="0" fontId="29" fillId="38" borderId="58" xfId="0" applyFont="1" applyFill="1" applyBorder="1" applyAlignment="1" applyProtection="1">
      <alignment horizontal="left" vertical="center" wrapText="1"/>
      <protection locked="0"/>
    </xf>
    <xf numFmtId="0" fontId="29" fillId="38" borderId="43" xfId="0" applyFont="1" applyFill="1" applyBorder="1" applyAlignment="1" applyProtection="1">
      <alignment horizontal="left" vertical="top" wrapText="1"/>
      <protection/>
    </xf>
    <xf numFmtId="0" fontId="29" fillId="38" borderId="58" xfId="0" applyFont="1" applyFill="1" applyBorder="1" applyAlignment="1" applyProtection="1">
      <alignment horizontal="left" vertical="top" wrapText="1"/>
      <protection/>
    </xf>
    <xf numFmtId="0" fontId="29" fillId="38" borderId="61" xfId="0" applyFont="1" applyFill="1" applyBorder="1" applyAlignment="1" applyProtection="1">
      <alignment horizontal="left" vertical="top" wrapText="1"/>
      <protection/>
    </xf>
    <xf numFmtId="0" fontId="29" fillId="38" borderId="45" xfId="0" applyFont="1" applyFill="1" applyBorder="1" applyAlignment="1" applyProtection="1">
      <alignment horizontal="left" vertical="top" wrapText="1"/>
      <protection/>
    </xf>
    <xf numFmtId="0" fontId="28" fillId="0" borderId="14" xfId="0" applyFont="1" applyFill="1" applyBorder="1" applyAlignment="1" applyProtection="1">
      <alignment horizontal="center" vertical="center" wrapText="1"/>
      <protection/>
    </xf>
    <xf numFmtId="0" fontId="28" fillId="0" borderId="33" xfId="0" applyFont="1" applyFill="1" applyBorder="1" applyAlignment="1" applyProtection="1">
      <alignment horizontal="center" vertical="center" wrapText="1"/>
      <protection/>
    </xf>
    <xf numFmtId="0" fontId="28" fillId="0" borderId="72" xfId="0" applyFont="1" applyFill="1" applyBorder="1" applyAlignment="1" applyProtection="1">
      <alignment horizontal="center" vertical="center" wrapText="1"/>
      <protection/>
    </xf>
    <xf numFmtId="0" fontId="28" fillId="0" borderId="70" xfId="0" applyFont="1" applyFill="1" applyBorder="1" applyAlignment="1" applyProtection="1">
      <alignment horizontal="center" vertical="center" wrapText="1"/>
      <protection/>
    </xf>
    <xf numFmtId="0" fontId="29" fillId="0" borderId="46" xfId="0" applyFont="1" applyFill="1" applyBorder="1" applyAlignment="1" applyProtection="1">
      <alignment horizontal="center" vertical="center" wrapText="1"/>
      <protection/>
    </xf>
    <xf numFmtId="0" fontId="35" fillId="0" borderId="27" xfId="0" applyFont="1" applyFill="1" applyBorder="1" applyAlignment="1" applyProtection="1">
      <alignment horizontal="left" vertical="center" wrapText="1"/>
      <protection/>
    </xf>
    <xf numFmtId="0" fontId="35" fillId="0" borderId="21" xfId="0" applyFont="1" applyFill="1" applyBorder="1" applyAlignment="1" applyProtection="1">
      <alignment horizontal="left" vertical="center" wrapText="1"/>
      <protection/>
    </xf>
    <xf numFmtId="0" fontId="35" fillId="0" borderId="32" xfId="0" applyFont="1" applyFill="1" applyBorder="1" applyAlignment="1" applyProtection="1">
      <alignment horizontal="left" vertical="center" wrapText="1"/>
      <protection/>
    </xf>
    <xf numFmtId="0" fontId="31" fillId="42" borderId="41" xfId="0" applyFont="1" applyFill="1" applyBorder="1" applyAlignment="1" applyProtection="1">
      <alignment horizontal="left" vertical="top"/>
      <protection locked="0"/>
    </xf>
    <xf numFmtId="0" fontId="31" fillId="38" borderId="10" xfId="0" applyFont="1" applyFill="1" applyBorder="1" applyAlignment="1" applyProtection="1">
      <alignment horizontal="left" vertical="center" wrapText="1"/>
      <protection locked="0"/>
    </xf>
    <xf numFmtId="0" fontId="31" fillId="38" borderId="0" xfId="0" applyFont="1" applyFill="1" applyBorder="1" applyAlignment="1" applyProtection="1">
      <alignment horizontal="left" vertical="center" wrapText="1"/>
      <protection locked="0"/>
    </xf>
    <xf numFmtId="0" fontId="31" fillId="38" borderId="33" xfId="0" applyFont="1" applyFill="1" applyBorder="1" applyAlignment="1" applyProtection="1">
      <alignment horizontal="left" vertical="center" wrapText="1"/>
      <protection locked="0"/>
    </xf>
    <xf numFmtId="0" fontId="31" fillId="38" borderId="72" xfId="0" applyFont="1" applyFill="1" applyBorder="1" applyAlignment="1" applyProtection="1">
      <alignment horizontal="left" vertical="center" wrapText="1"/>
      <protection locked="0"/>
    </xf>
    <xf numFmtId="0" fontId="31" fillId="38" borderId="70" xfId="0" applyFont="1" applyFill="1" applyBorder="1" applyAlignment="1" applyProtection="1">
      <alignment horizontal="left" vertical="center" wrapText="1"/>
      <protection locked="0"/>
    </xf>
    <xf numFmtId="0" fontId="33" fillId="42" borderId="67" xfId="0" applyFont="1" applyFill="1" applyBorder="1" applyAlignment="1" applyProtection="1">
      <alignment horizontal="center" vertical="center" wrapText="1"/>
      <protection/>
    </xf>
    <xf numFmtId="0" fontId="33" fillId="42" borderId="46" xfId="0" applyFont="1" applyFill="1" applyBorder="1" applyAlignment="1" applyProtection="1">
      <alignment horizontal="center" vertical="center" wrapText="1"/>
      <protection/>
    </xf>
    <xf numFmtId="0" fontId="33" fillId="42" borderId="68" xfId="0" applyFont="1" applyFill="1" applyBorder="1" applyAlignment="1" applyProtection="1">
      <alignment horizontal="center" vertical="center" wrapText="1"/>
      <protection/>
    </xf>
    <xf numFmtId="9" fontId="33" fillId="38" borderId="46" xfId="0" applyNumberFormat="1" applyFont="1" applyFill="1" applyBorder="1" applyAlignment="1" applyProtection="1">
      <alignment horizontal="center" vertical="center" wrapText="1"/>
      <protection/>
    </xf>
    <xf numFmtId="0" fontId="37" fillId="47" borderId="64" xfId="0" applyFont="1" applyFill="1" applyBorder="1" applyAlignment="1" applyProtection="1">
      <alignment horizontal="left" vertical="center"/>
      <protection/>
    </xf>
    <xf numFmtId="0" fontId="37" fillId="47" borderId="65" xfId="0" applyFont="1" applyFill="1" applyBorder="1" applyAlignment="1" applyProtection="1">
      <alignment horizontal="left" vertical="center"/>
      <protection/>
    </xf>
    <xf numFmtId="0" fontId="37" fillId="47" borderId="66" xfId="0" applyFont="1" applyFill="1" applyBorder="1" applyAlignment="1" applyProtection="1">
      <alignment horizontal="left" vertical="center"/>
      <protection/>
    </xf>
    <xf numFmtId="0" fontId="33" fillId="44" borderId="57" xfId="0" applyFont="1" applyFill="1" applyBorder="1" applyAlignment="1" applyProtection="1">
      <alignment horizontal="left" vertical="center" wrapText="1"/>
      <protection/>
    </xf>
    <xf numFmtId="0" fontId="33" fillId="44" borderId="46" xfId="0" applyFont="1" applyFill="1" applyBorder="1" applyAlignment="1" applyProtection="1">
      <alignment horizontal="left" vertical="center" wrapText="1"/>
      <protection/>
    </xf>
    <xf numFmtId="0" fontId="33" fillId="44" borderId="59" xfId="0" applyFont="1" applyFill="1" applyBorder="1" applyAlignment="1" applyProtection="1">
      <alignment horizontal="left" vertical="center" wrapText="1"/>
      <protection/>
    </xf>
    <xf numFmtId="0" fontId="33" fillId="38" borderId="46" xfId="0" applyFont="1" applyFill="1" applyBorder="1" applyAlignment="1" applyProtection="1">
      <alignment horizontal="center" vertical="center" wrapText="1"/>
      <protection/>
    </xf>
    <xf numFmtId="0" fontId="29" fillId="0" borderId="28" xfId="0" applyFont="1" applyFill="1" applyBorder="1" applyAlignment="1" applyProtection="1">
      <alignment horizontal="left" vertical="center" wrapText="1"/>
      <protection hidden="1" locked="0"/>
    </xf>
    <xf numFmtId="0" fontId="29" fillId="0" borderId="14" xfId="0" applyFont="1" applyFill="1" applyBorder="1" applyAlignment="1" applyProtection="1">
      <alignment horizontal="left" vertical="center" wrapText="1"/>
      <protection hidden="1" locked="0"/>
    </xf>
    <xf numFmtId="0" fontId="33" fillId="46" borderId="64" xfId="0" applyFont="1" applyFill="1" applyBorder="1" applyAlignment="1" applyProtection="1">
      <alignment horizontal="left" vertical="center" wrapText="1"/>
      <protection/>
    </xf>
    <xf numFmtId="0" fontId="33" fillId="46" borderId="65" xfId="0" applyFont="1" applyFill="1" applyBorder="1" applyAlignment="1" applyProtection="1">
      <alignment horizontal="left" vertical="center" wrapText="1"/>
      <protection/>
    </xf>
    <xf numFmtId="0" fontId="33" fillId="46" borderId="66" xfId="0" applyFont="1" applyFill="1" applyBorder="1" applyAlignment="1" applyProtection="1">
      <alignment horizontal="left" vertical="center" wrapText="1"/>
      <protection/>
    </xf>
    <xf numFmtId="1" fontId="29" fillId="38" borderId="46" xfId="0" applyNumberFormat="1" applyFont="1" applyFill="1" applyBorder="1" applyAlignment="1" applyProtection="1">
      <alignment horizontal="center" vertical="center" wrapText="1"/>
      <protection locked="0"/>
    </xf>
    <xf numFmtId="1" fontId="15" fillId="0" borderId="57" xfId="0" applyNumberFormat="1" applyFont="1" applyFill="1" applyBorder="1" applyAlignment="1" applyProtection="1">
      <alignment horizontal="right" vertical="center" wrapText="1"/>
      <protection/>
    </xf>
    <xf numFmtId="0" fontId="24" fillId="0" borderId="0" xfId="0" applyFont="1" applyBorder="1" applyAlignment="1" applyProtection="1">
      <alignment horizontal="left" vertical="center" wrapText="1"/>
      <protection/>
    </xf>
    <xf numFmtId="0" fontId="4" fillId="0" borderId="48" xfId="0" applyFont="1" applyBorder="1" applyAlignment="1" applyProtection="1">
      <alignment horizontal="left"/>
      <protection/>
    </xf>
    <xf numFmtId="0" fontId="4" fillId="0" borderId="49" xfId="0" applyFont="1" applyBorder="1" applyAlignment="1" applyProtection="1">
      <alignment horizontal="left"/>
      <protection/>
    </xf>
    <xf numFmtId="0" fontId="4" fillId="0" borderId="47" xfId="0" applyFont="1" applyBorder="1" applyAlignment="1" applyProtection="1">
      <alignment horizontal="left"/>
      <protection/>
    </xf>
    <xf numFmtId="44" fontId="6" fillId="34" borderId="48" xfId="0" applyNumberFormat="1" applyFont="1" applyFill="1" applyBorder="1" applyAlignment="1" applyProtection="1">
      <alignment/>
      <protection/>
    </xf>
    <xf numFmtId="44" fontId="6" fillId="34" borderId="47" xfId="0" applyNumberFormat="1" applyFont="1" applyFill="1" applyBorder="1" applyAlignment="1" applyProtection="1">
      <alignment/>
      <protection/>
    </xf>
    <xf numFmtId="0" fontId="6" fillId="0" borderId="85" xfId="0" applyFont="1" applyBorder="1" applyAlignment="1" applyProtection="1">
      <alignment horizontal="left"/>
      <protection/>
    </xf>
    <xf numFmtId="0" fontId="6" fillId="0" borderId="86" xfId="0" applyFont="1" applyBorder="1" applyAlignment="1" applyProtection="1">
      <alignment horizontal="left"/>
      <protection/>
    </xf>
    <xf numFmtId="0" fontId="6" fillId="0" borderId="87" xfId="0" applyFont="1" applyBorder="1" applyAlignment="1" applyProtection="1">
      <alignment horizontal="left"/>
      <protection/>
    </xf>
    <xf numFmtId="44" fontId="6" fillId="34" borderId="85" xfId="0" applyNumberFormat="1" applyFont="1" applyFill="1" applyBorder="1" applyAlignment="1" applyProtection="1">
      <alignment/>
      <protection/>
    </xf>
    <xf numFmtId="44" fontId="6" fillId="34" borderId="87" xfId="0" applyNumberFormat="1" applyFont="1" applyFill="1" applyBorder="1" applyAlignment="1" applyProtection="1">
      <alignment/>
      <protection/>
    </xf>
    <xf numFmtId="0" fontId="16" fillId="0" borderId="88" xfId="0" applyFont="1" applyFill="1" applyBorder="1" applyAlignment="1" applyProtection="1">
      <alignment/>
      <protection/>
    </xf>
    <xf numFmtId="0" fontId="17" fillId="0" borderId="0" xfId="0" applyNumberFormat="1" applyFont="1" applyBorder="1" applyAlignment="1" applyProtection="1">
      <alignment horizontal="left" vertical="center" wrapText="1"/>
      <protection/>
    </xf>
    <xf numFmtId="0" fontId="16" fillId="33" borderId="48" xfId="0" applyFont="1" applyFill="1" applyBorder="1" applyAlignment="1" applyProtection="1">
      <alignment/>
      <protection locked="0"/>
    </xf>
    <xf numFmtId="0" fontId="16" fillId="33" borderId="49" xfId="0" applyFont="1" applyFill="1" applyBorder="1" applyAlignment="1" applyProtection="1">
      <alignment/>
      <protection locked="0"/>
    </xf>
    <xf numFmtId="0" fontId="16" fillId="33" borderId="47" xfId="0" applyFont="1" applyFill="1" applyBorder="1" applyAlignment="1" applyProtection="1">
      <alignment/>
      <protection locked="0"/>
    </xf>
    <xf numFmtId="0" fontId="17" fillId="0" borderId="85" xfId="0" applyFont="1" applyBorder="1" applyAlignment="1" applyProtection="1">
      <alignment horizontal="right"/>
      <protection/>
    </xf>
    <xf numFmtId="0" fontId="17" fillId="0" borderId="86" xfId="0" applyFont="1" applyBorder="1" applyAlignment="1" applyProtection="1">
      <alignment horizontal="right"/>
      <protection/>
    </xf>
    <xf numFmtId="0" fontId="17" fillId="0" borderId="87" xfId="0" applyFont="1" applyBorder="1" applyAlignment="1" applyProtection="1">
      <alignment horizontal="right"/>
      <protection/>
    </xf>
    <xf numFmtId="0" fontId="6" fillId="0" borderId="82" xfId="0" applyFont="1" applyBorder="1" applyAlignment="1" applyProtection="1">
      <alignment horizontal="center"/>
      <protection/>
    </xf>
    <xf numFmtId="0" fontId="6" fillId="0" borderId="65" xfId="0" applyFont="1" applyBorder="1" applyAlignment="1" applyProtection="1">
      <alignment horizontal="center"/>
      <protection/>
    </xf>
    <xf numFmtId="0" fontId="6" fillId="0" borderId="71" xfId="0" applyFont="1" applyBorder="1" applyAlignment="1" applyProtection="1">
      <alignment horizontal="center"/>
      <protection/>
    </xf>
    <xf numFmtId="0" fontId="16" fillId="0" borderId="89" xfId="0" applyFont="1" applyFill="1" applyBorder="1" applyAlignment="1" applyProtection="1">
      <alignment/>
      <protection/>
    </xf>
    <xf numFmtId="0" fontId="9" fillId="45" borderId="57" xfId="0" applyFont="1" applyFill="1" applyBorder="1" applyAlignment="1" applyProtection="1">
      <alignment horizontal="center" vertical="center"/>
      <protection/>
    </xf>
    <xf numFmtId="0" fontId="9" fillId="45" borderId="46" xfId="0" applyFont="1" applyFill="1" applyBorder="1" applyAlignment="1" applyProtection="1">
      <alignment horizontal="center" vertical="center"/>
      <protection/>
    </xf>
    <xf numFmtId="0" fontId="9" fillId="45" borderId="68" xfId="0" applyFont="1" applyFill="1" applyBorder="1" applyAlignment="1" applyProtection="1">
      <alignment horizontal="center" vertical="center"/>
      <protection/>
    </xf>
    <xf numFmtId="0" fontId="17" fillId="0" borderId="82" xfId="0" applyFont="1" applyFill="1" applyBorder="1" applyAlignment="1" applyProtection="1">
      <alignment horizontal="center"/>
      <protection/>
    </xf>
    <xf numFmtId="0" fontId="17" fillId="0" borderId="65" xfId="0" applyFont="1" applyFill="1" applyBorder="1" applyAlignment="1" applyProtection="1">
      <alignment horizontal="center"/>
      <protection/>
    </xf>
    <xf numFmtId="0" fontId="17" fillId="0" borderId="71" xfId="0" applyFont="1" applyFill="1" applyBorder="1" applyAlignment="1" applyProtection="1">
      <alignment horizontal="center"/>
      <protection/>
    </xf>
    <xf numFmtId="44" fontId="16" fillId="41" borderId="33" xfId="0" applyNumberFormat="1" applyFont="1" applyFill="1" applyBorder="1" applyAlignment="1" applyProtection="1">
      <alignment horizontal="left" vertical="top"/>
      <protection locked="0"/>
    </xf>
    <xf numFmtId="44" fontId="16" fillId="41" borderId="72" xfId="0" applyNumberFormat="1" applyFont="1" applyFill="1" applyBorder="1" applyAlignment="1" applyProtection="1">
      <alignment horizontal="left" vertical="top"/>
      <protection locked="0"/>
    </xf>
    <xf numFmtId="44" fontId="16" fillId="41" borderId="70" xfId="0" applyNumberFormat="1" applyFont="1" applyFill="1" applyBorder="1" applyAlignment="1" applyProtection="1">
      <alignment horizontal="left" vertical="top"/>
      <protection locked="0"/>
    </xf>
    <xf numFmtId="44" fontId="16" fillId="41" borderId="10" xfId="0" applyNumberFormat="1" applyFont="1" applyFill="1" applyBorder="1" applyAlignment="1" applyProtection="1">
      <alignment horizontal="left" vertical="top"/>
      <protection locked="0"/>
    </xf>
    <xf numFmtId="44" fontId="16" fillId="41" borderId="0" xfId="0" applyNumberFormat="1" applyFont="1" applyFill="1" applyBorder="1" applyAlignment="1" applyProtection="1">
      <alignment horizontal="left" vertical="top"/>
      <protection locked="0"/>
    </xf>
    <xf numFmtId="44" fontId="16" fillId="41" borderId="83" xfId="0" applyNumberFormat="1" applyFont="1" applyFill="1" applyBorder="1" applyAlignment="1" applyProtection="1">
      <alignment horizontal="left" vertical="top"/>
      <protection locked="0"/>
    </xf>
    <xf numFmtId="44" fontId="16" fillId="41" borderId="90" xfId="0" applyNumberFormat="1" applyFont="1" applyFill="1" applyBorder="1" applyAlignment="1" applyProtection="1">
      <alignment horizontal="left" vertical="top"/>
      <protection locked="0"/>
    </xf>
    <xf numFmtId="44" fontId="16" fillId="41" borderId="91" xfId="0" applyNumberFormat="1" applyFont="1" applyFill="1" applyBorder="1" applyAlignment="1" applyProtection="1">
      <alignment horizontal="left" vertical="top"/>
      <protection locked="0"/>
    </xf>
    <xf numFmtId="44" fontId="16" fillId="41" borderId="92" xfId="0" applyNumberFormat="1" applyFont="1" applyFill="1" applyBorder="1" applyAlignment="1" applyProtection="1">
      <alignment horizontal="left" vertical="top"/>
      <protection locked="0"/>
    </xf>
    <xf numFmtId="0" fontId="25" fillId="0" borderId="93" xfId="0" applyFont="1" applyBorder="1" applyAlignment="1" applyProtection="1">
      <alignment horizontal="right"/>
      <protection/>
    </xf>
    <xf numFmtId="0" fontId="25" fillId="0" borderId="94" xfId="0" applyFont="1" applyBorder="1" applyAlignment="1" applyProtection="1">
      <alignment horizontal="right"/>
      <protection/>
    </xf>
    <xf numFmtId="0" fontId="17" fillId="0" borderId="82" xfId="0" applyFont="1" applyBorder="1" applyAlignment="1" applyProtection="1">
      <alignment horizontal="center"/>
      <protection/>
    </xf>
    <xf numFmtId="0" fontId="17" fillId="0" borderId="65" xfId="0" applyFont="1" applyBorder="1" applyAlignment="1" applyProtection="1">
      <alignment horizontal="center"/>
      <protection/>
    </xf>
    <xf numFmtId="0" fontId="17" fillId="0" borderId="71" xfId="0" applyFont="1" applyBorder="1" applyAlignment="1" applyProtection="1">
      <alignment horizontal="center"/>
      <protection/>
    </xf>
    <xf numFmtId="0" fontId="25" fillId="0" borderId="95" xfId="0" applyFont="1" applyBorder="1" applyAlignment="1" applyProtection="1">
      <alignment horizontal="right" wrapText="1"/>
      <protection/>
    </xf>
    <xf numFmtId="0" fontId="25" fillId="0" borderId="96" xfId="0" applyFont="1" applyBorder="1" applyAlignment="1" applyProtection="1">
      <alignment horizontal="right" wrapText="1"/>
      <protection/>
    </xf>
    <xf numFmtId="0" fontId="16" fillId="0" borderId="60" xfId="0" applyFont="1" applyBorder="1" applyAlignment="1" applyProtection="1">
      <alignment horizontal="center"/>
      <protection/>
    </xf>
    <xf numFmtId="0" fontId="16" fillId="0" borderId="84" xfId="0" applyFont="1" applyBorder="1" applyAlignment="1" applyProtection="1">
      <alignment horizontal="center"/>
      <protection/>
    </xf>
    <xf numFmtId="0" fontId="16" fillId="0" borderId="44" xfId="0" applyFont="1" applyBorder="1" applyAlignment="1" applyProtection="1">
      <alignment horizontal="center"/>
      <protection/>
    </xf>
    <xf numFmtId="0" fontId="16" fillId="0" borderId="97" xfId="0" applyFont="1" applyBorder="1" applyAlignment="1" applyProtection="1">
      <alignment horizontal="center"/>
      <protection/>
    </xf>
    <xf numFmtId="0" fontId="25" fillId="0" borderId="60" xfId="0" applyFont="1" applyBorder="1" applyAlignment="1" applyProtection="1">
      <alignment horizontal="center"/>
      <protection/>
    </xf>
    <xf numFmtId="0" fontId="25" fillId="0" borderId="84" xfId="0" applyFont="1" applyBorder="1" applyAlignment="1" applyProtection="1">
      <alignment horizontal="center"/>
      <protection/>
    </xf>
    <xf numFmtId="0" fontId="25" fillId="0" borderId="44" xfId="0" applyFont="1" applyBorder="1" applyAlignment="1" applyProtection="1">
      <alignment horizontal="center"/>
      <protection/>
    </xf>
    <xf numFmtId="0" fontId="25" fillId="0" borderId="97" xfId="0" applyFont="1" applyBorder="1" applyAlignment="1" applyProtection="1">
      <alignment horizontal="center"/>
      <protection/>
    </xf>
    <xf numFmtId="0" fontId="25" fillId="0" borderId="98" xfId="0" applyFont="1" applyBorder="1" applyAlignment="1" applyProtection="1">
      <alignment horizontal="center"/>
      <protection/>
    </xf>
    <xf numFmtId="0" fontId="25" fillId="0" borderId="93" xfId="0" applyFont="1" applyBorder="1" applyAlignment="1" applyProtection="1">
      <alignment horizontal="center"/>
      <protection/>
    </xf>
    <xf numFmtId="0" fontId="16" fillId="33" borderId="48" xfId="0" applyFont="1" applyFill="1" applyBorder="1" applyAlignment="1" applyProtection="1">
      <alignment wrapText="1"/>
      <protection locked="0"/>
    </xf>
    <xf numFmtId="0" fontId="16" fillId="33" borderId="49" xfId="0" applyFont="1" applyFill="1" applyBorder="1" applyAlignment="1" applyProtection="1">
      <alignment wrapText="1"/>
      <protection locked="0"/>
    </xf>
    <xf numFmtId="0" fontId="16" fillId="33" borderId="47" xfId="0" applyFont="1" applyFill="1" applyBorder="1" applyAlignment="1" applyProtection="1">
      <alignment wrapText="1"/>
      <protection locked="0"/>
    </xf>
    <xf numFmtId="44" fontId="16" fillId="33" borderId="48" xfId="0" applyNumberFormat="1" applyFont="1" applyFill="1" applyBorder="1" applyAlignment="1" applyProtection="1">
      <alignment/>
      <protection locked="0"/>
    </xf>
    <xf numFmtId="44" fontId="16" fillId="33" borderId="47" xfId="0" applyNumberFormat="1" applyFont="1" applyFill="1" applyBorder="1" applyAlignment="1" applyProtection="1">
      <alignment/>
      <protection locked="0"/>
    </xf>
    <xf numFmtId="44" fontId="17" fillId="34" borderId="85" xfId="0" applyNumberFormat="1" applyFont="1" applyFill="1" applyBorder="1" applyAlignment="1" applyProtection="1">
      <alignment/>
      <protection/>
    </xf>
    <xf numFmtId="44" fontId="17" fillId="34" borderId="87" xfId="0" applyNumberFormat="1" applyFont="1" applyFill="1" applyBorder="1" applyAlignment="1" applyProtection="1">
      <alignment/>
      <protection/>
    </xf>
    <xf numFmtId="0" fontId="25" fillId="0" borderId="99" xfId="0" applyFont="1" applyBorder="1" applyAlignment="1" applyProtection="1">
      <alignment horizontal="center"/>
      <protection/>
    </xf>
    <xf numFmtId="0" fontId="25" fillId="0" borderId="95" xfId="0" applyFont="1" applyBorder="1" applyAlignment="1" applyProtection="1">
      <alignment horizontal="center"/>
      <protection/>
    </xf>
    <xf numFmtId="0" fontId="23" fillId="41" borderId="33" xfId="0" applyFont="1" applyFill="1" applyBorder="1" applyAlignment="1" applyProtection="1">
      <alignment horizontal="left" vertical="top" wrapText="1"/>
      <protection locked="0"/>
    </xf>
    <xf numFmtId="0" fontId="23" fillId="41" borderId="72" xfId="0" applyFont="1" applyFill="1" applyBorder="1" applyAlignment="1" applyProtection="1">
      <alignment horizontal="left" vertical="top" wrapText="1"/>
      <protection locked="0"/>
    </xf>
    <xf numFmtId="0" fontId="23" fillId="41" borderId="70" xfId="0" applyFont="1" applyFill="1" applyBorder="1" applyAlignment="1" applyProtection="1">
      <alignment horizontal="left" vertical="top" wrapText="1"/>
      <protection locked="0"/>
    </xf>
    <xf numFmtId="0" fontId="23" fillId="41" borderId="10" xfId="0" applyFont="1" applyFill="1" applyBorder="1" applyAlignment="1" applyProtection="1">
      <alignment horizontal="left" vertical="top" wrapText="1"/>
      <protection locked="0"/>
    </xf>
    <xf numFmtId="0" fontId="23" fillId="41" borderId="0" xfId="0" applyFont="1" applyFill="1" applyBorder="1" applyAlignment="1" applyProtection="1">
      <alignment horizontal="left" vertical="top" wrapText="1"/>
      <protection locked="0"/>
    </xf>
    <xf numFmtId="0" fontId="23" fillId="41" borderId="83" xfId="0" applyFont="1" applyFill="1" applyBorder="1" applyAlignment="1" applyProtection="1">
      <alignment horizontal="left" vertical="top" wrapText="1"/>
      <protection locked="0"/>
    </xf>
    <xf numFmtId="0" fontId="23" fillId="41" borderId="90" xfId="0" applyFont="1" applyFill="1" applyBorder="1" applyAlignment="1" applyProtection="1">
      <alignment horizontal="left" vertical="top" wrapText="1"/>
      <protection locked="0"/>
    </xf>
    <xf numFmtId="0" fontId="23" fillId="41" borderId="91" xfId="0" applyFont="1" applyFill="1" applyBorder="1" applyAlignment="1" applyProtection="1">
      <alignment horizontal="left" vertical="top" wrapText="1"/>
      <protection locked="0"/>
    </xf>
    <xf numFmtId="0" fontId="23" fillId="41" borderId="92" xfId="0" applyFont="1" applyFill="1" applyBorder="1" applyAlignment="1" applyProtection="1">
      <alignment horizontal="left" vertical="top" wrapText="1"/>
      <protection locked="0"/>
    </xf>
    <xf numFmtId="0" fontId="4" fillId="0" borderId="56" xfId="0" applyFont="1" applyBorder="1" applyAlignment="1" applyProtection="1">
      <alignment/>
      <protection/>
    </xf>
    <xf numFmtId="0" fontId="4" fillId="0" borderId="20" xfId="0" applyFont="1" applyBorder="1" applyAlignment="1" applyProtection="1">
      <alignment/>
      <protection/>
    </xf>
    <xf numFmtId="0" fontId="25" fillId="0" borderId="100" xfId="0" applyFont="1" applyBorder="1" applyAlignment="1" applyProtection="1">
      <alignment horizontal="right"/>
      <protection/>
    </xf>
    <xf numFmtId="0" fontId="25" fillId="0" borderId="101" xfId="0" applyFont="1" applyBorder="1" applyAlignment="1" applyProtection="1">
      <alignment horizontal="right"/>
      <protection/>
    </xf>
    <xf numFmtId="0" fontId="4" fillId="0" borderId="102" xfId="0" applyFont="1" applyBorder="1" applyAlignment="1" applyProtection="1">
      <alignment horizontal="center"/>
      <protection/>
    </xf>
    <xf numFmtId="0" fontId="4" fillId="0" borderId="55" xfId="0" applyFont="1" applyBorder="1" applyAlignment="1" applyProtection="1">
      <alignment horizontal="center"/>
      <protection/>
    </xf>
    <xf numFmtId="0" fontId="4" fillId="0" borderId="44" xfId="0" applyFont="1" applyBorder="1" applyAlignment="1" applyProtection="1">
      <alignment horizontal="center"/>
      <protection/>
    </xf>
    <xf numFmtId="0" fontId="4" fillId="0" borderId="97" xfId="0" applyFont="1" applyBorder="1" applyAlignment="1" applyProtection="1">
      <alignment horizontal="center"/>
      <protection/>
    </xf>
    <xf numFmtId="0" fontId="16" fillId="0" borderId="103" xfId="0" applyFont="1" applyFill="1" applyBorder="1" applyAlignment="1" applyProtection="1">
      <alignment/>
      <protection/>
    </xf>
    <xf numFmtId="0" fontId="6" fillId="46" borderId="104" xfId="0" applyFont="1" applyFill="1" applyBorder="1" applyAlignment="1" applyProtection="1">
      <alignment horizontal="left"/>
      <protection/>
    </xf>
    <xf numFmtId="0" fontId="6" fillId="46" borderId="105" xfId="0" applyFont="1" applyFill="1" applyBorder="1" applyAlignment="1" applyProtection="1">
      <alignment horizontal="left"/>
      <protection/>
    </xf>
    <xf numFmtId="0" fontId="6" fillId="46" borderId="106" xfId="0" applyFont="1" applyFill="1" applyBorder="1" applyAlignment="1" applyProtection="1">
      <alignment horizontal="left"/>
      <protection/>
    </xf>
    <xf numFmtId="0" fontId="6" fillId="0" borderId="102" xfId="0" applyFont="1" applyBorder="1" applyAlignment="1" applyProtection="1">
      <alignment horizontal="center"/>
      <protection/>
    </xf>
    <xf numFmtId="0" fontId="6" fillId="0" borderId="55" xfId="0" applyFont="1" applyBorder="1" applyAlignment="1" applyProtection="1">
      <alignment horizontal="center"/>
      <protection/>
    </xf>
    <xf numFmtId="0" fontId="6" fillId="0" borderId="44" xfId="0" applyFont="1" applyBorder="1" applyAlignment="1" applyProtection="1">
      <alignment horizontal="center"/>
      <protection/>
    </xf>
    <xf numFmtId="0" fontId="6" fillId="0" borderId="97" xfId="0" applyFont="1" applyBorder="1" applyAlignment="1" applyProtection="1">
      <alignment horizontal="center"/>
      <protection/>
    </xf>
    <xf numFmtId="44" fontId="17" fillId="34" borderId="85" xfId="0" applyNumberFormat="1" applyFont="1" applyFill="1" applyBorder="1" applyAlignment="1" applyProtection="1">
      <alignment/>
      <protection/>
    </xf>
    <xf numFmtId="44" fontId="17" fillId="34" borderId="87" xfId="0" applyNumberFormat="1" applyFont="1" applyFill="1" applyBorder="1" applyAlignment="1" applyProtection="1">
      <alignment/>
      <protection/>
    </xf>
    <xf numFmtId="0" fontId="16" fillId="0" borderId="107" xfId="0" applyFont="1" applyFill="1" applyBorder="1" applyAlignment="1" applyProtection="1">
      <alignment horizontal="center"/>
      <protection/>
    </xf>
    <xf numFmtId="0" fontId="10" fillId="48" borderId="108" xfId="0" applyFont="1" applyFill="1" applyBorder="1" applyAlignment="1" applyProtection="1">
      <alignment horizontal="center" vertical="center"/>
      <protection/>
    </xf>
    <xf numFmtId="0" fontId="10" fillId="48" borderId="107" xfId="0" applyFont="1" applyFill="1" applyBorder="1" applyAlignment="1" applyProtection="1">
      <alignment horizontal="center" vertical="center"/>
      <protection/>
    </xf>
    <xf numFmtId="0" fontId="10" fillId="48" borderId="109" xfId="0" applyFont="1" applyFill="1" applyBorder="1" applyAlignment="1" applyProtection="1">
      <alignment horizontal="center" vertical="center"/>
      <protection/>
    </xf>
    <xf numFmtId="0" fontId="6" fillId="46" borderId="110" xfId="0" applyFont="1" applyFill="1" applyBorder="1" applyAlignment="1" applyProtection="1">
      <alignment horizontal="left"/>
      <protection/>
    </xf>
    <xf numFmtId="0" fontId="6" fillId="46" borderId="111" xfId="0" applyFont="1" applyFill="1" applyBorder="1" applyAlignment="1" applyProtection="1">
      <alignment horizontal="left"/>
      <protection/>
    </xf>
    <xf numFmtId="0" fontId="6" fillId="46" borderId="112" xfId="0" applyFont="1" applyFill="1" applyBorder="1" applyAlignment="1" applyProtection="1">
      <alignment horizontal="left"/>
      <protection/>
    </xf>
    <xf numFmtId="0" fontId="4" fillId="0" borderId="56" xfId="0" applyFont="1" applyBorder="1" applyAlignment="1" applyProtection="1">
      <alignment horizontal="center"/>
      <protection/>
    </xf>
    <xf numFmtId="0" fontId="4" fillId="0" borderId="10" xfId="0" applyFont="1" applyBorder="1" applyAlignment="1" applyProtection="1">
      <alignment horizontal="center"/>
      <protection/>
    </xf>
    <xf numFmtId="0" fontId="4" fillId="0" borderId="0" xfId="0" applyFont="1" applyBorder="1" applyAlignment="1" applyProtection="1">
      <alignment horizontal="center"/>
      <protection/>
    </xf>
    <xf numFmtId="0" fontId="4" fillId="0" borderId="83" xfId="0" applyFont="1" applyBorder="1" applyAlignment="1" applyProtection="1">
      <alignment horizontal="center"/>
      <protection/>
    </xf>
    <xf numFmtId="0" fontId="4" fillId="0" borderId="20" xfId="0" applyFont="1" applyBorder="1" applyAlignment="1" applyProtection="1">
      <alignment horizontal="center"/>
      <protection/>
    </xf>
    <xf numFmtId="0" fontId="25" fillId="0" borderId="55" xfId="0" applyFont="1" applyBorder="1" applyAlignment="1" applyProtection="1">
      <alignment horizontal="right" vertical="center" wrapText="1"/>
      <protection/>
    </xf>
    <xf numFmtId="0" fontId="25" fillId="0" borderId="97" xfId="0" applyFont="1" applyBorder="1" applyAlignment="1" applyProtection="1">
      <alignment horizontal="right" vertical="center" wrapText="1"/>
      <protection/>
    </xf>
    <xf numFmtId="44" fontId="16" fillId="34" borderId="48" xfId="0" applyNumberFormat="1" applyFont="1" applyFill="1" applyBorder="1" applyAlignment="1" applyProtection="1">
      <alignment/>
      <protection/>
    </xf>
    <xf numFmtId="44" fontId="16" fillId="34" borderId="47" xfId="0" applyNumberFormat="1" applyFont="1" applyFill="1" applyBorder="1" applyAlignment="1" applyProtection="1">
      <alignment/>
      <protection/>
    </xf>
    <xf numFmtId="0" fontId="16" fillId="0" borderId="103" xfId="0" applyFont="1" applyFill="1" applyBorder="1" applyAlignment="1" applyProtection="1">
      <alignment horizontal="center"/>
      <protection/>
    </xf>
    <xf numFmtId="0" fontId="25" fillId="0" borderId="11" xfId="0" applyFont="1" applyBorder="1" applyAlignment="1" applyProtection="1">
      <alignment vertical="center"/>
      <protection/>
    </xf>
    <xf numFmtId="0" fontId="25" fillId="0" borderId="113" xfId="0" applyFont="1" applyBorder="1" applyAlignment="1" applyProtection="1">
      <alignment vertical="center"/>
      <protection/>
    </xf>
    <xf numFmtId="0" fontId="4" fillId="0" borderId="10" xfId="0" applyFont="1" applyBorder="1" applyAlignment="1" applyProtection="1">
      <alignment/>
      <protection/>
    </xf>
    <xf numFmtId="0" fontId="25" fillId="0" borderId="114" xfId="0" applyFont="1" applyBorder="1" applyAlignment="1" applyProtection="1">
      <alignment horizontal="center"/>
      <protection/>
    </xf>
    <xf numFmtId="0" fontId="25" fillId="0" borderId="100" xfId="0" applyFont="1" applyBorder="1" applyAlignment="1" applyProtection="1">
      <alignment horizontal="center"/>
      <protection/>
    </xf>
    <xf numFmtId="0" fontId="25" fillId="0" borderId="55" xfId="0" applyFont="1" applyBorder="1" applyAlignment="1" applyProtection="1">
      <alignment horizontal="right" vertical="center"/>
      <protection/>
    </xf>
    <xf numFmtId="0" fontId="25" fillId="0" borderId="97" xfId="0" applyFont="1" applyBorder="1" applyAlignment="1" applyProtection="1">
      <alignment horizontal="right" vertical="center"/>
      <protection/>
    </xf>
    <xf numFmtId="0" fontId="25" fillId="0" borderId="11" xfId="0" applyFont="1" applyBorder="1" applyAlignment="1" applyProtection="1">
      <alignment horizontal="left" vertical="center"/>
      <protection/>
    </xf>
    <xf numFmtId="0" fontId="25" fillId="0" borderId="113" xfId="0" applyFont="1" applyBorder="1" applyAlignment="1" applyProtection="1">
      <alignment horizontal="left" vertical="center"/>
      <protection/>
    </xf>
    <xf numFmtId="0" fontId="25" fillId="0" borderId="11" xfId="0" applyFont="1" applyBorder="1" applyAlignment="1" applyProtection="1">
      <alignment horizontal="center" vertical="center" wrapText="1"/>
      <protection/>
    </xf>
    <xf numFmtId="0" fontId="25" fillId="0" borderId="115" xfId="0" applyFont="1" applyBorder="1" applyAlignment="1" applyProtection="1">
      <alignment horizontal="center" vertical="center" wrapText="1"/>
      <protection/>
    </xf>
    <xf numFmtId="0" fontId="25" fillId="0" borderId="43" xfId="0" applyFont="1" applyBorder="1" applyAlignment="1" applyProtection="1">
      <alignment horizontal="center" vertical="center"/>
      <protection/>
    </xf>
    <xf numFmtId="0" fontId="25" fillId="0" borderId="58" xfId="0" applyFont="1" applyBorder="1" applyAlignment="1" applyProtection="1">
      <alignment horizontal="center" vertical="center"/>
      <protection/>
    </xf>
    <xf numFmtId="0" fontId="16" fillId="33" borderId="48" xfId="0" applyFont="1" applyFill="1" applyBorder="1" applyAlignment="1" applyProtection="1">
      <alignment vertical="center"/>
      <protection locked="0"/>
    </xf>
    <xf numFmtId="0" fontId="16" fillId="33" borderId="47" xfId="0" applyFont="1" applyFill="1" applyBorder="1" applyAlignment="1" applyProtection="1">
      <alignment vertical="center"/>
      <protection locked="0"/>
    </xf>
    <xf numFmtId="0" fontId="0" fillId="36" borderId="0" xfId="0" applyFill="1" applyAlignment="1" applyProtection="1">
      <alignment/>
      <protection/>
    </xf>
    <xf numFmtId="0" fontId="0" fillId="0" borderId="0" xfId="0" applyAlignment="1" applyProtection="1">
      <alignment/>
      <protection/>
    </xf>
    <xf numFmtId="0" fontId="23" fillId="41" borderId="0" xfId="0" applyFont="1" applyFill="1" applyAlignment="1" applyProtection="1">
      <alignment horizontal="left" vertical="top" wrapText="1"/>
      <protection/>
    </xf>
    <xf numFmtId="0" fontId="6" fillId="48" borderId="0" xfId="0" applyFont="1" applyFill="1" applyAlignment="1" applyProtection="1">
      <alignment/>
      <protection/>
    </xf>
    <xf numFmtId="0" fontId="25" fillId="0" borderId="43" xfId="0" applyFont="1" applyBorder="1" applyAlignment="1" applyProtection="1">
      <alignment vertical="center"/>
      <protection/>
    </xf>
    <xf numFmtId="0" fontId="25" fillId="0" borderId="41" xfId="0" applyFont="1" applyBorder="1" applyAlignment="1" applyProtection="1">
      <alignment vertical="center"/>
      <protection/>
    </xf>
    <xf numFmtId="0" fontId="17" fillId="0" borderId="0" xfId="0" applyFont="1" applyAlignment="1" applyProtection="1">
      <alignment vertical="center" wrapText="1"/>
      <protection/>
    </xf>
    <xf numFmtId="0" fontId="9" fillId="45" borderId="116" xfId="0" applyFont="1" applyFill="1" applyBorder="1" applyAlignment="1" applyProtection="1">
      <alignment horizontal="center" vertical="center"/>
      <protection/>
    </xf>
    <xf numFmtId="0" fontId="9" fillId="45" borderId="89" xfId="0" applyFont="1" applyFill="1" applyBorder="1" applyAlignment="1" applyProtection="1">
      <alignment horizontal="center" vertical="center"/>
      <protection/>
    </xf>
    <xf numFmtId="0" fontId="9" fillId="45" borderId="117" xfId="0" applyFont="1" applyFill="1" applyBorder="1" applyAlignment="1" applyProtection="1">
      <alignment horizontal="center" vertical="center"/>
      <protection/>
    </xf>
    <xf numFmtId="0" fontId="0" fillId="0" borderId="0" xfId="0" applyAlignment="1" applyProtection="1">
      <alignment vertical="center"/>
      <protection/>
    </xf>
    <xf numFmtId="0" fontId="10" fillId="48" borderId="82" xfId="0" applyFont="1" applyFill="1" applyBorder="1" applyAlignment="1" applyProtection="1">
      <alignment horizontal="center" vertical="center"/>
      <protection/>
    </xf>
    <xf numFmtId="0" fontId="10" fillId="48" borderId="65" xfId="0" applyFont="1" applyFill="1" applyBorder="1" applyAlignment="1" applyProtection="1">
      <alignment horizontal="center" vertical="center"/>
      <protection/>
    </xf>
    <xf numFmtId="0" fontId="10" fillId="48" borderId="71" xfId="0" applyFont="1" applyFill="1" applyBorder="1" applyAlignment="1" applyProtection="1">
      <alignment horizontal="center" vertical="center"/>
      <protection/>
    </xf>
    <xf numFmtId="0" fontId="16" fillId="0" borderId="85" xfId="0" applyFont="1" applyFill="1" applyBorder="1" applyAlignment="1" applyProtection="1">
      <alignment horizontal="center" vertical="center" wrapText="1"/>
      <protection/>
    </xf>
    <xf numFmtId="0" fontId="16" fillId="0" borderId="87" xfId="0" applyFont="1" applyFill="1" applyBorder="1" applyAlignment="1" applyProtection="1">
      <alignment horizontal="center" vertical="center" wrapText="1"/>
      <protection/>
    </xf>
    <xf numFmtId="0" fontId="6" fillId="33" borderId="85" xfId="0" applyNumberFormat="1" applyFont="1" applyFill="1" applyBorder="1" applyAlignment="1" applyProtection="1">
      <alignment horizontal="left" vertical="top" wrapText="1"/>
      <protection locked="0"/>
    </xf>
    <xf numFmtId="0" fontId="6" fillId="33" borderId="86" xfId="0" applyNumberFormat="1" applyFont="1" applyFill="1" applyBorder="1" applyAlignment="1" applyProtection="1">
      <alignment horizontal="left" vertical="top" wrapText="1"/>
      <protection locked="0"/>
    </xf>
    <xf numFmtId="0" fontId="6" fillId="33" borderId="87" xfId="0" applyNumberFormat="1" applyFont="1" applyFill="1" applyBorder="1" applyAlignment="1" applyProtection="1">
      <alignment horizontal="left" vertical="top" wrapText="1"/>
      <protection locked="0"/>
    </xf>
    <xf numFmtId="0" fontId="17" fillId="0" borderId="82" xfId="0" applyFont="1" applyBorder="1" applyAlignment="1" applyProtection="1">
      <alignment horizontal="center" vertical="center" wrapText="1"/>
      <protection/>
    </xf>
    <xf numFmtId="0" fontId="17" fillId="0" borderId="71" xfId="0" applyFont="1" applyBorder="1" applyAlignment="1" applyProtection="1">
      <alignment horizontal="center" vertical="center" wrapText="1"/>
      <protection/>
    </xf>
    <xf numFmtId="0" fontId="17" fillId="0" borderId="82" xfId="0" applyFont="1" applyFill="1" applyBorder="1" applyAlignment="1" applyProtection="1">
      <alignment horizontal="center" vertical="center"/>
      <protection/>
    </xf>
    <xf numFmtId="0" fontId="17" fillId="0" borderId="65" xfId="0" applyFont="1" applyFill="1" applyBorder="1" applyAlignment="1" applyProtection="1">
      <alignment horizontal="center" vertical="center"/>
      <protection/>
    </xf>
    <xf numFmtId="0" fontId="17" fillId="0" borderId="71" xfId="0" applyFont="1" applyFill="1" applyBorder="1" applyAlignment="1" applyProtection="1">
      <alignment horizontal="center" vertical="center"/>
      <protection/>
    </xf>
    <xf numFmtId="0" fontId="6" fillId="0" borderId="69" xfId="0" applyFont="1" applyBorder="1" applyAlignment="1" applyProtection="1">
      <alignment horizontal="center"/>
      <protection/>
    </xf>
    <xf numFmtId="3" fontId="2" fillId="0" borderId="0" xfId="0" applyNumberFormat="1" applyFont="1" applyFill="1" applyAlignment="1">
      <alignment horizontal="left"/>
    </xf>
    <xf numFmtId="0" fontId="0" fillId="0" borderId="0" xfId="0" applyFill="1" applyAlignment="1">
      <alignment/>
    </xf>
    <xf numFmtId="49" fontId="4" fillId="33" borderId="0" xfId="0" applyNumberFormat="1" applyFont="1" applyFill="1" applyBorder="1" applyAlignment="1" applyProtection="1">
      <alignment horizontal="left"/>
      <protection locked="0"/>
    </xf>
    <xf numFmtId="0" fontId="6" fillId="0" borderId="118" xfId="0" applyFont="1" applyBorder="1" applyAlignment="1" applyProtection="1">
      <alignment horizontal="center" vertical="top"/>
      <protection/>
    </xf>
    <xf numFmtId="0" fontId="16" fillId="0" borderId="104" xfId="0" applyFont="1" applyBorder="1" applyAlignment="1" applyProtection="1">
      <alignment horizontal="left" vertical="center" wrapText="1"/>
      <protection/>
    </xf>
    <xf numFmtId="0" fontId="16" fillId="0" borderId="105" xfId="0" applyFont="1" applyBorder="1" applyAlignment="1" applyProtection="1">
      <alignment horizontal="left" vertical="center" wrapText="1"/>
      <protection/>
    </xf>
    <xf numFmtId="0" fontId="16" fillId="0" borderId="106" xfId="0" applyFont="1" applyBorder="1" applyAlignment="1" applyProtection="1">
      <alignment horizontal="left" vertical="center" wrapText="1"/>
      <protection/>
    </xf>
    <xf numFmtId="0" fontId="6" fillId="0" borderId="0" xfId="0" applyFont="1" applyFill="1" applyBorder="1" applyAlignment="1" applyProtection="1">
      <alignment horizontal="center"/>
      <protection/>
    </xf>
    <xf numFmtId="0" fontId="6" fillId="0" borderId="0" xfId="0" applyFont="1" applyBorder="1" applyAlignment="1" applyProtection="1">
      <alignment horizontal="center"/>
      <protection/>
    </xf>
    <xf numFmtId="0" fontId="6" fillId="0" borderId="0" xfId="0" applyFont="1" applyBorder="1" applyAlignment="1" applyProtection="1">
      <alignment horizontal="right"/>
      <protection/>
    </xf>
    <xf numFmtId="49" fontId="4" fillId="33" borderId="44" xfId="0" applyNumberFormat="1" applyFont="1" applyFill="1" applyBorder="1" applyAlignment="1" applyProtection="1">
      <alignment horizontal="left" vertical="top" wrapText="1"/>
      <protection locked="0"/>
    </xf>
    <xf numFmtId="0" fontId="6" fillId="0" borderId="0" xfId="0" applyFont="1" applyBorder="1" applyAlignment="1" applyProtection="1">
      <alignment horizontal="right" vertical="top"/>
      <protection/>
    </xf>
    <xf numFmtId="49" fontId="4" fillId="33" borderId="44" xfId="0" applyNumberFormat="1" applyFont="1" applyFill="1" applyBorder="1" applyAlignment="1" applyProtection="1">
      <alignment horizontal="left"/>
      <protection locked="0"/>
    </xf>
    <xf numFmtId="0" fontId="6" fillId="0" borderId="0" xfId="0" applyFont="1" applyFill="1" applyBorder="1" applyAlignment="1" applyProtection="1">
      <alignment horizontal="center" vertical="top"/>
      <protection/>
    </xf>
    <xf numFmtId="0" fontId="6" fillId="0" borderId="0" xfId="0" applyFont="1" applyFill="1" applyBorder="1" applyAlignment="1" applyProtection="1">
      <alignment horizontal="right"/>
      <protection/>
    </xf>
    <xf numFmtId="0" fontId="2" fillId="0" borderId="0" xfId="0" applyFont="1" applyAlignment="1" applyProtection="1">
      <alignment/>
      <protection/>
    </xf>
    <xf numFmtId="0" fontId="6" fillId="0" borderId="60" xfId="0" applyFont="1" applyBorder="1" applyAlignment="1" applyProtection="1">
      <alignment horizontal="center" vertical="center" wrapText="1"/>
      <protection/>
    </xf>
    <xf numFmtId="3" fontId="4" fillId="0" borderId="44" xfId="0" applyNumberFormat="1" applyFont="1" applyFill="1" applyBorder="1" applyAlignment="1" applyProtection="1">
      <alignment horizontal="left"/>
      <protection/>
    </xf>
    <xf numFmtId="0" fontId="4" fillId="0" borderId="44" xfId="0" applyNumberFormat="1" applyFont="1" applyFill="1" applyBorder="1" applyAlignment="1" applyProtection="1">
      <alignment horizontal="left"/>
      <protection/>
    </xf>
    <xf numFmtId="0" fontId="27" fillId="0" borderId="57" xfId="0" applyFont="1" applyBorder="1" applyAlignment="1" applyProtection="1">
      <alignment horizontal="center" vertical="center" wrapText="1"/>
      <protection/>
    </xf>
    <xf numFmtId="0" fontId="27" fillId="0" borderId="46" xfId="0" applyFont="1" applyBorder="1" applyAlignment="1" applyProtection="1">
      <alignment horizontal="center" vertical="center" wrapText="1"/>
      <protection/>
    </xf>
    <xf numFmtId="0" fontId="27" fillId="0" borderId="59" xfId="0" applyFont="1" applyBorder="1" applyAlignment="1" applyProtection="1">
      <alignment horizontal="center" vertical="center" wrapText="1"/>
      <protection/>
    </xf>
    <xf numFmtId="1" fontId="4" fillId="0" borderId="0" xfId="0" applyNumberFormat="1" applyFont="1" applyFill="1" applyBorder="1" applyAlignment="1" applyProtection="1">
      <alignment horizontal="left"/>
      <protection/>
    </xf>
    <xf numFmtId="164" fontId="12" fillId="0" borderId="82" xfId="0" applyNumberFormat="1" applyFont="1" applyFill="1" applyBorder="1" applyAlignment="1">
      <alignment horizontal="center" vertical="center"/>
    </xf>
    <xf numFmtId="164" fontId="12" fillId="0" borderId="65" xfId="0" applyNumberFormat="1" applyFont="1" applyFill="1" applyBorder="1" applyAlignment="1">
      <alignment horizontal="center" vertical="center"/>
    </xf>
    <xf numFmtId="164" fontId="12" fillId="0" borderId="82" xfId="0" applyNumberFormat="1" applyFont="1" applyFill="1" applyBorder="1" applyAlignment="1">
      <alignment horizontal="left" vertical="center" wrapText="1"/>
    </xf>
    <xf numFmtId="164" fontId="12" fillId="0" borderId="65" xfId="0" applyNumberFormat="1" applyFont="1" applyFill="1" applyBorder="1" applyAlignment="1">
      <alignment horizontal="left" vertical="center" wrapText="1"/>
    </xf>
    <xf numFmtId="164" fontId="12" fillId="0" borderId="71" xfId="0" applyNumberFormat="1" applyFont="1" applyFill="1" applyBorder="1" applyAlignment="1">
      <alignment horizontal="left" vertical="center" wrapText="1"/>
    </xf>
    <xf numFmtId="164" fontId="11" fillId="0" borderId="51" xfId="0" applyNumberFormat="1" applyFont="1" applyBorder="1" applyAlignment="1">
      <alignment horizontal="center" wrapText="1"/>
    </xf>
    <xf numFmtId="164" fontId="11" fillId="0" borderId="30" xfId="0" applyNumberFormat="1" applyFont="1" applyBorder="1" applyAlignment="1">
      <alignment horizontal="center"/>
    </xf>
    <xf numFmtId="164" fontId="11" fillId="0" borderId="42" xfId="0" applyNumberFormat="1" applyFont="1" applyBorder="1" applyAlignment="1">
      <alignment horizontal="center"/>
    </xf>
    <xf numFmtId="0" fontId="0" fillId="0" borderId="44" xfId="0" applyBorder="1" applyAlignment="1">
      <alignment horizontal="center"/>
    </xf>
    <xf numFmtId="0" fontId="11" fillId="0" borderId="0" xfId="0" applyNumberFormat="1" applyFont="1" applyFill="1" applyAlignment="1" applyProtection="1">
      <alignment horizontal="right"/>
      <protection/>
    </xf>
    <xf numFmtId="0" fontId="11" fillId="0" borderId="0" xfId="0" applyNumberFormat="1" applyFont="1" applyFill="1" applyAlignment="1" applyProtection="1">
      <alignment horizontal="center"/>
      <protection/>
    </xf>
    <xf numFmtId="0" fontId="7" fillId="0" borderId="12" xfId="0" applyFont="1" applyFill="1" applyBorder="1" applyAlignment="1" applyProtection="1">
      <alignment horizontal="center" vertical="center"/>
      <protection/>
    </xf>
    <xf numFmtId="0" fontId="7" fillId="0" borderId="26" xfId="0" applyFont="1" applyFill="1" applyBorder="1" applyAlignment="1" applyProtection="1">
      <alignment horizontal="center" vertical="center"/>
      <protection/>
    </xf>
    <xf numFmtId="0" fontId="7" fillId="0" borderId="22" xfId="0" applyFont="1" applyFill="1" applyBorder="1" applyAlignment="1" applyProtection="1">
      <alignment horizontal="left" vertical="center"/>
      <protection/>
    </xf>
    <xf numFmtId="0" fontId="7" fillId="0" borderId="12" xfId="0" applyFont="1" applyFill="1" applyBorder="1" applyAlignment="1" applyProtection="1">
      <alignment horizontal="left" vertical="center"/>
      <protection/>
    </xf>
    <xf numFmtId="0" fontId="17" fillId="36" borderId="21" xfId="0" applyFont="1" applyFill="1" applyBorder="1" applyAlignment="1" applyProtection="1">
      <alignment horizontal="center" vertical="center" wrapText="1"/>
      <protection/>
    </xf>
    <xf numFmtId="0" fontId="18" fillId="41" borderId="12" xfId="0" applyFont="1" applyFill="1" applyBorder="1" applyAlignment="1" applyProtection="1">
      <alignment horizontal="center" wrapText="1"/>
      <protection locked="0"/>
    </xf>
    <xf numFmtId="0" fontId="22" fillId="38" borderId="12" xfId="0" applyFont="1" applyFill="1" applyBorder="1" applyAlignment="1" applyProtection="1">
      <alignment horizontal="left" vertical="top" wrapText="1"/>
      <protection locked="0"/>
    </xf>
    <xf numFmtId="0" fontId="22" fillId="38" borderId="26" xfId="0" applyFont="1" applyFill="1" applyBorder="1" applyAlignment="1" applyProtection="1">
      <alignment horizontal="left" vertical="top" wrapText="1"/>
      <protection locked="0"/>
    </xf>
    <xf numFmtId="0" fontId="15" fillId="46" borderId="12" xfId="0" applyFont="1" applyFill="1" applyBorder="1" applyAlignment="1" applyProtection="1">
      <alignment horizontal="center" vertical="center"/>
      <protection/>
    </xf>
    <xf numFmtId="0" fontId="15" fillId="46" borderId="26" xfId="0" applyFont="1" applyFill="1" applyBorder="1" applyAlignment="1" applyProtection="1">
      <alignment horizontal="center" vertical="center"/>
      <protection/>
    </xf>
    <xf numFmtId="0" fontId="20" fillId="45" borderId="57" xfId="0" applyFont="1" applyFill="1" applyBorder="1" applyAlignment="1" applyProtection="1">
      <alignment horizontal="left" vertical="center"/>
      <protection/>
    </xf>
    <xf numFmtId="0" fontId="20" fillId="45" borderId="46" xfId="0" applyFont="1" applyFill="1" applyBorder="1" applyAlignment="1" applyProtection="1">
      <alignment horizontal="left" vertical="center"/>
      <protection/>
    </xf>
    <xf numFmtId="0" fontId="20" fillId="45" borderId="59" xfId="0" applyFont="1" applyFill="1" applyBorder="1" applyAlignment="1" applyProtection="1">
      <alignment horizontal="left" vertical="center"/>
      <protection/>
    </xf>
    <xf numFmtId="0" fontId="15" fillId="46" borderId="22"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wrapText="1"/>
      <protection/>
    </xf>
    <xf numFmtId="0" fontId="5" fillId="0" borderId="26" xfId="0" applyFont="1" applyFill="1" applyBorder="1" applyAlignment="1" applyProtection="1">
      <alignment horizontal="center" vertical="center" wrapText="1"/>
      <protection/>
    </xf>
    <xf numFmtId="0" fontId="3" fillId="49" borderId="36" xfId="0" applyFont="1" applyFill="1" applyBorder="1" applyAlignment="1" applyProtection="1">
      <alignment horizontal="center" vertical="center"/>
      <protection/>
    </xf>
    <xf numFmtId="0" fontId="3" fillId="49" borderId="18" xfId="0" applyFont="1" applyFill="1" applyBorder="1" applyAlignment="1" applyProtection="1">
      <alignment horizontal="center" vertical="center"/>
      <protection/>
    </xf>
    <xf numFmtId="0" fontId="3" fillId="49" borderId="37" xfId="0" applyFont="1" applyFill="1" applyBorder="1" applyAlignment="1" applyProtection="1">
      <alignment horizontal="center" vertical="center"/>
      <protection/>
    </xf>
    <xf numFmtId="0" fontId="22" fillId="0" borderId="12" xfId="0" applyFont="1" applyFill="1" applyBorder="1" applyAlignment="1" applyProtection="1">
      <alignment horizontal="left" vertical="center" wrapText="1"/>
      <protection/>
    </xf>
    <xf numFmtId="0" fontId="5" fillId="0" borderId="22" xfId="0" applyFont="1" applyFill="1" applyBorder="1" applyAlignment="1" applyProtection="1">
      <alignment horizontal="center" vertical="center" wrapText="1"/>
      <protection/>
    </xf>
    <xf numFmtId="0" fontId="22" fillId="0" borderId="22" xfId="0" applyFont="1" applyFill="1" applyBorder="1" applyAlignment="1" applyProtection="1">
      <alignment horizontal="left" vertical="center" wrapText="1"/>
      <protection/>
    </xf>
    <xf numFmtId="0" fontId="17" fillId="0" borderId="0" xfId="0" applyFont="1" applyFill="1" applyBorder="1" applyAlignment="1" applyProtection="1">
      <alignment horizontal="right"/>
      <protection/>
    </xf>
    <xf numFmtId="0" fontId="16" fillId="0" borderId="22" xfId="0" applyFont="1" applyBorder="1" applyAlignment="1" applyProtection="1">
      <alignment vertical="center"/>
      <protection/>
    </xf>
    <xf numFmtId="0" fontId="16" fillId="0" borderId="12" xfId="0" applyFont="1" applyBorder="1" applyAlignment="1" applyProtection="1">
      <alignment vertical="center"/>
      <protection/>
    </xf>
    <xf numFmtId="0" fontId="16" fillId="41" borderId="12" xfId="0" applyFont="1" applyFill="1" applyBorder="1" applyAlignment="1" applyProtection="1">
      <alignment horizontal="center"/>
      <protection locked="0"/>
    </xf>
    <xf numFmtId="0" fontId="16" fillId="41" borderId="12" xfId="0" applyFont="1" applyFill="1" applyBorder="1" applyAlignment="1" applyProtection="1">
      <alignment horizontal="center" vertical="top" wrapText="1"/>
      <protection locked="0"/>
    </xf>
    <xf numFmtId="0" fontId="16" fillId="41" borderId="26" xfId="0" applyFont="1" applyFill="1" applyBorder="1" applyAlignment="1" applyProtection="1">
      <alignment horizontal="center" vertical="top" wrapText="1"/>
      <protection locked="0"/>
    </xf>
    <xf numFmtId="0" fontId="17" fillId="0" borderId="48" xfId="0" applyFont="1" applyBorder="1" applyAlignment="1" applyProtection="1">
      <alignment horizontal="center" vertical="center"/>
      <protection/>
    </xf>
    <xf numFmtId="0" fontId="17" fillId="0" borderId="47" xfId="0" applyFont="1" applyBorder="1" applyAlignment="1" applyProtection="1">
      <alignment horizontal="center" vertical="center"/>
      <protection/>
    </xf>
    <xf numFmtId="0" fontId="22" fillId="38" borderId="21" xfId="0" applyFont="1" applyFill="1" applyBorder="1" applyAlignment="1" applyProtection="1">
      <alignment horizontal="left" vertical="top" wrapText="1"/>
      <protection locked="0"/>
    </xf>
    <xf numFmtId="0" fontId="22" fillId="38" borderId="32" xfId="0" applyFont="1" applyFill="1" applyBorder="1" applyAlignment="1" applyProtection="1">
      <alignment horizontal="left" vertical="top" wrapText="1"/>
      <protection locked="0"/>
    </xf>
    <xf numFmtId="0" fontId="22" fillId="0" borderId="21" xfId="0" applyFont="1" applyFill="1" applyBorder="1" applyAlignment="1" applyProtection="1">
      <alignment horizontal="left" vertical="center" wrapText="1"/>
      <protection/>
    </xf>
    <xf numFmtId="0" fontId="15" fillId="46" borderId="36" xfId="0" applyFont="1" applyFill="1" applyBorder="1" applyAlignment="1" applyProtection="1">
      <alignment horizontal="center" vertical="center"/>
      <protection/>
    </xf>
    <xf numFmtId="0" fontId="15" fillId="46" borderId="18" xfId="0" applyFont="1" applyFill="1" applyBorder="1" applyAlignment="1" applyProtection="1">
      <alignment horizontal="center" vertical="center"/>
      <protection/>
    </xf>
    <xf numFmtId="0" fontId="6" fillId="46" borderId="36" xfId="0" applyFont="1" applyFill="1" applyBorder="1" applyAlignment="1" applyProtection="1">
      <alignment horizontal="center" vertical="center" wrapText="1"/>
      <protection/>
    </xf>
    <xf numFmtId="0" fontId="6" fillId="46" borderId="18" xfId="0" applyFont="1" applyFill="1" applyBorder="1" applyAlignment="1" applyProtection="1">
      <alignment horizontal="center" vertical="center" wrapText="1"/>
      <protection/>
    </xf>
    <xf numFmtId="0" fontId="6" fillId="46" borderId="37" xfId="0" applyFont="1" applyFill="1" applyBorder="1" applyAlignment="1" applyProtection="1">
      <alignment horizontal="center" vertical="center" wrapText="1"/>
      <protection/>
    </xf>
    <xf numFmtId="0" fontId="6" fillId="46" borderId="36" xfId="0" applyFont="1" applyFill="1" applyBorder="1" applyAlignment="1" applyProtection="1">
      <alignment horizontal="center" vertical="center"/>
      <protection/>
    </xf>
    <xf numFmtId="0" fontId="6" fillId="46" borderId="18" xfId="0" applyFont="1" applyFill="1" applyBorder="1" applyAlignment="1" applyProtection="1">
      <alignment horizontal="center" vertical="center"/>
      <protection/>
    </xf>
    <xf numFmtId="0" fontId="6" fillId="46" borderId="37" xfId="0" applyFont="1" applyFill="1" applyBorder="1" applyAlignment="1" applyProtection="1">
      <alignment horizontal="center" vertical="center"/>
      <protection/>
    </xf>
    <xf numFmtId="0" fontId="17" fillId="36" borderId="21" xfId="0" applyFont="1" applyFill="1" applyBorder="1" applyAlignment="1" applyProtection="1">
      <alignment horizontal="center"/>
      <protection/>
    </xf>
    <xf numFmtId="0" fontId="16" fillId="41" borderId="72" xfId="0" applyFont="1" applyFill="1" applyBorder="1" applyAlignment="1" applyProtection="1">
      <alignment horizontal="center"/>
      <protection locked="0"/>
    </xf>
    <xf numFmtId="0" fontId="16" fillId="41" borderId="73" xfId="0" applyFont="1" applyFill="1" applyBorder="1" applyAlignment="1" applyProtection="1">
      <alignment horizontal="center"/>
      <protection locked="0"/>
    </xf>
    <xf numFmtId="0" fontId="16" fillId="41" borderId="0" xfId="0" applyFont="1" applyFill="1" applyBorder="1" applyAlignment="1" applyProtection="1">
      <alignment horizontal="center"/>
      <protection locked="0"/>
    </xf>
    <xf numFmtId="0" fontId="16" fillId="41" borderId="74" xfId="0" applyFont="1" applyFill="1" applyBorder="1" applyAlignment="1" applyProtection="1">
      <alignment horizontal="center"/>
      <protection locked="0"/>
    </xf>
    <xf numFmtId="0" fontId="16" fillId="41" borderId="44" xfId="0" applyFont="1" applyFill="1" applyBorder="1" applyAlignment="1" applyProtection="1">
      <alignment horizontal="center"/>
      <protection locked="0"/>
    </xf>
    <xf numFmtId="0" fontId="16" fillId="41" borderId="75" xfId="0" applyFont="1" applyFill="1" applyBorder="1" applyAlignment="1" applyProtection="1">
      <alignment horizontal="center"/>
      <protection locked="0"/>
    </xf>
    <xf numFmtId="0" fontId="15" fillId="46" borderId="37" xfId="0" applyFont="1" applyFill="1" applyBorder="1" applyAlignment="1" applyProtection="1">
      <alignment horizontal="center" vertical="center"/>
      <protection/>
    </xf>
    <xf numFmtId="0" fontId="15" fillId="0" borderId="22" xfId="0" applyFont="1" applyBorder="1" applyAlignment="1" applyProtection="1">
      <alignment horizontal="left" vertical="center" wrapText="1"/>
      <protection/>
    </xf>
    <xf numFmtId="0" fontId="15" fillId="0" borderId="12" xfId="0" applyFont="1" applyBorder="1" applyAlignment="1" applyProtection="1">
      <alignment horizontal="left" vertical="center" wrapText="1"/>
      <protection/>
    </xf>
    <xf numFmtId="0" fontId="15" fillId="0" borderId="26" xfId="0" applyFont="1" applyBorder="1" applyAlignment="1" applyProtection="1">
      <alignment horizontal="left" vertical="center" wrapText="1"/>
      <protection/>
    </xf>
    <xf numFmtId="0" fontId="3" fillId="46" borderId="36" xfId="0" applyFont="1" applyFill="1" applyBorder="1" applyAlignment="1" applyProtection="1">
      <alignment horizontal="center" vertical="center" wrapText="1"/>
      <protection/>
    </xf>
    <xf numFmtId="0" fontId="3" fillId="46" borderId="18" xfId="0" applyFont="1" applyFill="1" applyBorder="1" applyAlignment="1" applyProtection="1">
      <alignment horizontal="center" vertical="center" wrapText="1"/>
      <protection/>
    </xf>
    <xf numFmtId="0" fontId="3" fillId="46" borderId="37" xfId="0" applyFont="1" applyFill="1" applyBorder="1" applyAlignment="1" applyProtection="1">
      <alignment horizontal="center" vertical="center" wrapText="1"/>
      <protection/>
    </xf>
    <xf numFmtId="0" fontId="7" fillId="0" borderId="22" xfId="0" applyFont="1" applyBorder="1" applyAlignment="1" applyProtection="1">
      <alignment horizontal="left" vertical="center" wrapText="1"/>
      <protection/>
    </xf>
    <xf numFmtId="0" fontId="7" fillId="0" borderId="12" xfId="0" applyFont="1" applyBorder="1" applyAlignment="1" applyProtection="1">
      <alignment horizontal="left" vertical="center" wrapText="1"/>
      <protection/>
    </xf>
    <xf numFmtId="0" fontId="7" fillId="0" borderId="12" xfId="0" applyFont="1" applyFill="1" applyBorder="1" applyAlignment="1" applyProtection="1">
      <alignment horizontal="left" vertical="center" wrapText="1"/>
      <protection/>
    </xf>
    <xf numFmtId="0" fontId="7" fillId="0" borderId="26" xfId="0" applyFont="1" applyFill="1" applyBorder="1" applyAlignment="1" applyProtection="1">
      <alignment horizontal="left" vertical="center" wrapText="1"/>
      <protection/>
    </xf>
    <xf numFmtId="0" fontId="15" fillId="0" borderId="48" xfId="0" applyFont="1" applyBorder="1" applyAlignment="1" applyProtection="1">
      <alignment horizontal="center" vertical="center" wrapText="1"/>
      <protection/>
    </xf>
    <xf numFmtId="0" fontId="15" fillId="0" borderId="49" xfId="0" applyFont="1" applyBorder="1" applyAlignment="1" applyProtection="1">
      <alignment horizontal="center" vertical="center" wrapText="1"/>
      <protection/>
    </xf>
    <xf numFmtId="0" fontId="15" fillId="0" borderId="62" xfId="0" applyFont="1" applyBorder="1" applyAlignment="1" applyProtection="1">
      <alignment horizontal="center" vertical="center" wrapText="1"/>
      <protection/>
    </xf>
    <xf numFmtId="0" fontId="7" fillId="0" borderId="26" xfId="0" applyFont="1" applyBorder="1" applyAlignment="1" applyProtection="1">
      <alignment horizontal="left" vertical="center" wrapText="1"/>
      <protection/>
    </xf>
    <xf numFmtId="0" fontId="17" fillId="0" borderId="48" xfId="0" applyFont="1" applyBorder="1" applyAlignment="1" applyProtection="1">
      <alignment horizontal="center" vertical="center" wrapText="1"/>
      <protection/>
    </xf>
    <xf numFmtId="0" fontId="17" fillId="0" borderId="49" xfId="0" applyFont="1" applyBorder="1" applyAlignment="1" applyProtection="1">
      <alignment horizontal="center" vertical="center" wrapText="1"/>
      <protection/>
    </xf>
    <xf numFmtId="0" fontId="17" fillId="0" borderId="62" xfId="0" applyFont="1" applyBorder="1" applyAlignment="1" applyProtection="1">
      <alignment horizontal="center" vertical="center" wrapText="1"/>
      <protection/>
    </xf>
    <xf numFmtId="0" fontId="17" fillId="0" borderId="12" xfId="0" applyFont="1" applyBorder="1" applyAlignment="1" applyProtection="1">
      <alignment horizontal="center" vertical="center"/>
      <protection/>
    </xf>
    <xf numFmtId="0" fontId="16" fillId="41" borderId="21" xfId="0" applyFont="1" applyFill="1" applyBorder="1" applyAlignment="1" applyProtection="1">
      <alignment horizontal="center" vertical="top" wrapText="1"/>
      <protection locked="0"/>
    </xf>
    <xf numFmtId="0" fontId="16" fillId="41" borderId="32" xfId="0" applyFont="1" applyFill="1" applyBorder="1" applyAlignment="1" applyProtection="1">
      <alignment horizontal="center" vertical="top" wrapText="1"/>
      <protection locked="0"/>
    </xf>
    <xf numFmtId="0" fontId="7" fillId="0" borderId="22" xfId="0" applyFont="1" applyFill="1" applyBorder="1" applyAlignment="1" applyProtection="1">
      <alignment horizontal="left" vertical="center" wrapText="1"/>
      <protection/>
    </xf>
    <xf numFmtId="0" fontId="7" fillId="41" borderId="12" xfId="0" applyFont="1" applyFill="1" applyBorder="1" applyAlignment="1" applyProtection="1">
      <alignment horizontal="center" vertical="center" wrapText="1"/>
      <protection locked="0"/>
    </xf>
    <xf numFmtId="0" fontId="7" fillId="41" borderId="21" xfId="0" applyFont="1" applyFill="1" applyBorder="1" applyAlignment="1" applyProtection="1">
      <alignment horizontal="left" vertical="top" wrapText="1"/>
      <protection locked="0"/>
    </xf>
    <xf numFmtId="0" fontId="7" fillId="41" borderId="32" xfId="0" applyFont="1" applyFill="1" applyBorder="1" applyAlignment="1" applyProtection="1">
      <alignment horizontal="left" vertical="top" wrapText="1"/>
      <protection locked="0"/>
    </xf>
    <xf numFmtId="0" fontId="21" fillId="0" borderId="57" xfId="0" applyFont="1" applyFill="1" applyBorder="1" applyAlignment="1" applyProtection="1">
      <alignment horizontal="left" vertical="center" wrapText="1"/>
      <protection/>
    </xf>
    <xf numFmtId="0" fontId="21" fillId="0" borderId="46" xfId="0" applyFont="1" applyFill="1" applyBorder="1" applyAlignment="1" applyProtection="1">
      <alignment horizontal="left" vertical="center" wrapText="1"/>
      <protection/>
    </xf>
    <xf numFmtId="0" fontId="21" fillId="0" borderId="59" xfId="0" applyFont="1" applyFill="1" applyBorder="1" applyAlignment="1" applyProtection="1">
      <alignment horizontal="left" vertical="center" wrapText="1"/>
      <protection/>
    </xf>
    <xf numFmtId="0" fontId="15" fillId="0" borderId="22" xfId="0" applyFont="1" applyBorder="1" applyAlignment="1" applyProtection="1">
      <alignment horizontal="center" vertical="center" wrapText="1"/>
      <protection/>
    </xf>
    <xf numFmtId="0" fontId="15" fillId="0" borderId="12" xfId="0" applyFont="1" applyBorder="1" applyAlignment="1" applyProtection="1">
      <alignment horizontal="center" vertical="center" wrapText="1"/>
      <protection/>
    </xf>
    <xf numFmtId="0" fontId="7" fillId="41" borderId="21" xfId="0" applyFont="1" applyFill="1" applyBorder="1" applyAlignment="1" applyProtection="1">
      <alignment horizontal="center" vertical="center" wrapText="1"/>
      <protection locked="0"/>
    </xf>
    <xf numFmtId="0" fontId="7" fillId="41" borderId="12" xfId="0" applyFont="1" applyFill="1" applyBorder="1" applyAlignment="1" applyProtection="1">
      <alignment horizontal="left" vertical="top" wrapText="1"/>
      <protection locked="0"/>
    </xf>
    <xf numFmtId="0" fontId="7" fillId="41" borderId="26" xfId="0" applyFont="1" applyFill="1" applyBorder="1" applyAlignment="1" applyProtection="1">
      <alignment horizontal="left" vertical="top" wrapText="1"/>
      <protection locked="0"/>
    </xf>
    <xf numFmtId="0" fontId="20" fillId="0" borderId="57" xfId="0" applyFont="1" applyFill="1" applyBorder="1" applyAlignment="1" applyProtection="1">
      <alignment horizontal="left" vertical="center"/>
      <protection/>
    </xf>
    <xf numFmtId="0" fontId="20" fillId="0" borderId="46" xfId="0" applyFont="1" applyFill="1" applyBorder="1" applyAlignment="1" applyProtection="1">
      <alignment horizontal="left" vertical="center"/>
      <protection/>
    </xf>
    <xf numFmtId="0" fontId="20" fillId="0" borderId="59" xfId="0" applyFont="1" applyFill="1" applyBorder="1" applyAlignment="1" applyProtection="1">
      <alignment horizontal="left" vertical="center"/>
      <protection/>
    </xf>
    <xf numFmtId="0" fontId="7" fillId="41" borderId="33" xfId="0" applyFont="1" applyFill="1" applyBorder="1" applyAlignment="1" applyProtection="1">
      <alignment horizontal="left" vertical="top" wrapText="1"/>
      <protection locked="0"/>
    </xf>
    <xf numFmtId="0" fontId="7" fillId="41" borderId="72" xfId="0" applyFont="1" applyFill="1" applyBorder="1" applyAlignment="1" applyProtection="1">
      <alignment horizontal="left" vertical="top" wrapText="1"/>
      <protection locked="0"/>
    </xf>
    <xf numFmtId="0" fontId="7" fillId="41" borderId="73" xfId="0" applyFont="1" applyFill="1" applyBorder="1" applyAlignment="1" applyProtection="1">
      <alignment horizontal="left" vertical="top" wrapText="1"/>
      <protection locked="0"/>
    </xf>
    <xf numFmtId="0" fontId="7" fillId="41" borderId="10" xfId="0" applyFont="1" applyFill="1" applyBorder="1" applyAlignment="1" applyProtection="1">
      <alignment horizontal="left" vertical="top" wrapText="1"/>
      <protection locked="0"/>
    </xf>
    <xf numFmtId="0" fontId="7" fillId="41" borderId="0" xfId="0" applyFont="1" applyFill="1" applyBorder="1" applyAlignment="1" applyProtection="1">
      <alignment horizontal="left" vertical="top" wrapText="1"/>
      <protection locked="0"/>
    </xf>
    <xf numFmtId="0" fontId="7" fillId="41" borderId="74" xfId="0" applyFont="1" applyFill="1" applyBorder="1" applyAlignment="1" applyProtection="1">
      <alignment horizontal="left" vertical="top" wrapText="1"/>
      <protection locked="0"/>
    </xf>
    <xf numFmtId="0" fontId="7" fillId="41" borderId="20" xfId="0" applyFont="1" applyFill="1" applyBorder="1" applyAlignment="1" applyProtection="1">
      <alignment horizontal="left" vertical="top" wrapText="1"/>
      <protection locked="0"/>
    </xf>
    <xf numFmtId="0" fontId="7" fillId="41" borderId="44" xfId="0" applyFont="1" applyFill="1" applyBorder="1" applyAlignment="1" applyProtection="1">
      <alignment horizontal="left" vertical="top" wrapText="1"/>
      <protection locked="0"/>
    </xf>
    <xf numFmtId="0" fontId="7" fillId="41" borderId="75" xfId="0" applyFont="1" applyFill="1" applyBorder="1" applyAlignment="1" applyProtection="1">
      <alignment horizontal="left" vertical="top" wrapText="1"/>
      <protection locked="0"/>
    </xf>
    <xf numFmtId="0" fontId="22" fillId="0" borderId="27" xfId="0" applyFont="1" applyFill="1" applyBorder="1" applyAlignment="1" applyProtection="1">
      <alignment horizontal="left" vertical="center" wrapText="1"/>
      <protection/>
    </xf>
    <xf numFmtId="0" fontId="7" fillId="0" borderId="0" xfId="0" applyFont="1" applyFill="1" applyBorder="1" applyAlignment="1" applyProtection="1">
      <alignment horizontal="center"/>
      <protection/>
    </xf>
    <xf numFmtId="0" fontId="35" fillId="0" borderId="0" xfId="0" applyFont="1" applyAlignment="1" applyProtection="1">
      <alignment horizontal="right"/>
      <protection/>
    </xf>
    <xf numFmtId="1" fontId="35" fillId="0" borderId="44" xfId="0" applyNumberFormat="1" applyFont="1" applyFill="1" applyBorder="1" applyAlignment="1" applyProtection="1">
      <alignment horizontal="left"/>
      <protection/>
    </xf>
    <xf numFmtId="0" fontId="35" fillId="0" borderId="44" xfId="0" applyFont="1" applyFill="1" applyBorder="1" applyAlignment="1" applyProtection="1">
      <alignment horizontal="left"/>
      <protection/>
    </xf>
    <xf numFmtId="0" fontId="35" fillId="41" borderId="44" xfId="0" applyFont="1" applyFill="1" applyBorder="1" applyAlignment="1" applyProtection="1">
      <alignment horizontal="left"/>
      <protection locked="0"/>
    </xf>
    <xf numFmtId="0" fontId="17" fillId="0" borderId="12" xfId="0" applyFont="1" applyFill="1" applyBorder="1" applyAlignment="1" applyProtection="1">
      <alignment horizontal="center" vertical="center"/>
      <protection/>
    </xf>
    <xf numFmtId="0" fontId="17" fillId="0" borderId="26" xfId="0" applyFont="1" applyFill="1" applyBorder="1" applyAlignment="1" applyProtection="1">
      <alignment horizontal="center" vertical="center"/>
      <protection/>
    </xf>
    <xf numFmtId="0" fontId="3" fillId="0" borderId="0" xfId="0" applyFont="1" applyAlignment="1" applyProtection="1">
      <alignment horizontal="left"/>
      <protection/>
    </xf>
    <xf numFmtId="0" fontId="14" fillId="0" borderId="46" xfId="0" applyFont="1" applyBorder="1" applyAlignment="1" applyProtection="1">
      <alignment horizontal="center" vertical="center" wrapText="1"/>
      <protection/>
    </xf>
    <xf numFmtId="0" fontId="14" fillId="0" borderId="59" xfId="0" applyFont="1" applyBorder="1" applyAlignment="1" applyProtection="1">
      <alignment horizontal="center" vertical="center" wrapText="1"/>
      <protection/>
    </xf>
    <xf numFmtId="0" fontId="35" fillId="0" borderId="44" xfId="0" applyNumberFormat="1" applyFont="1" applyFill="1" applyBorder="1" applyAlignment="1" applyProtection="1">
      <alignment horizontal="left"/>
      <protection/>
    </xf>
    <xf numFmtId="1" fontId="35" fillId="0" borderId="44" xfId="0" applyNumberFormat="1" applyFont="1" applyFill="1" applyBorder="1" applyAlignment="1" applyProtection="1">
      <alignment horizontal="left"/>
      <protection/>
    </xf>
    <xf numFmtId="0" fontId="35" fillId="0" borderId="44" xfId="0" applyFont="1" applyFill="1" applyBorder="1" applyAlignment="1" applyProtection="1">
      <alignment horizontal="left"/>
      <protection/>
    </xf>
    <xf numFmtId="0" fontId="35" fillId="0" borderId="0" xfId="0" applyFont="1" applyAlignment="1" applyProtection="1">
      <alignment horizontal="right"/>
      <protection/>
    </xf>
    <xf numFmtId="0" fontId="35" fillId="0" borderId="0" xfId="0" applyFont="1" applyFill="1" applyAlignment="1" applyProtection="1">
      <alignment horizontal="right"/>
      <protection/>
    </xf>
    <xf numFmtId="0" fontId="17" fillId="0" borderId="0" xfId="0" applyFont="1" applyFill="1" applyBorder="1" applyAlignment="1" applyProtection="1">
      <alignment horizontal="center"/>
      <protection/>
    </xf>
    <xf numFmtId="0" fontId="16" fillId="0" borderId="0" xfId="0" applyFont="1" applyFill="1" applyBorder="1" applyAlignment="1" applyProtection="1">
      <alignment horizontal="center"/>
      <protection/>
    </xf>
    <xf numFmtId="0" fontId="35" fillId="0" borderId="0" xfId="0" applyFont="1" applyFill="1" applyBorder="1" applyAlignment="1" applyProtection="1">
      <alignment horizontal="right"/>
      <protection/>
    </xf>
    <xf numFmtId="0" fontId="7" fillId="0" borderId="0" xfId="0" applyFont="1" applyAlignment="1" applyProtection="1">
      <alignment horizontal="center"/>
      <protection/>
    </xf>
    <xf numFmtId="0" fontId="15" fillId="0" borderId="0" xfId="0" applyFont="1" applyFill="1" applyBorder="1" applyAlignment="1" applyProtection="1">
      <alignment horizontal="center"/>
      <protection/>
    </xf>
    <xf numFmtId="0" fontId="35" fillId="41" borderId="44" xfId="0" applyFont="1" applyFill="1" applyBorder="1" applyAlignment="1" applyProtection="1">
      <alignment horizontal="center"/>
      <protection locked="0"/>
    </xf>
    <xf numFmtId="3" fontId="35" fillId="0" borderId="44" xfId="0" applyNumberFormat="1" applyFont="1" applyFill="1" applyBorder="1" applyAlignment="1" applyProtection="1">
      <alignment horizontal="left" vertical="center" wrapText="1"/>
      <protection/>
    </xf>
    <xf numFmtId="0" fontId="36" fillId="0" borderId="0" xfId="0" applyFont="1" applyAlignment="1" applyProtection="1">
      <alignment horizontal="left"/>
      <protection/>
    </xf>
    <xf numFmtId="0" fontId="15" fillId="0" borderId="44" xfId="0" applyFont="1" applyBorder="1" applyAlignment="1" applyProtection="1">
      <alignment horizontal="center"/>
      <protection/>
    </xf>
    <xf numFmtId="0" fontId="7" fillId="0" borderId="0" xfId="0" applyFont="1" applyAlignment="1" applyProtection="1">
      <alignment/>
      <protection/>
    </xf>
    <xf numFmtId="0" fontId="3" fillId="0" borderId="0" xfId="0" applyFont="1" applyAlignment="1" applyProtection="1">
      <alignment horizontal="left"/>
      <protection/>
    </xf>
    <xf numFmtId="0" fontId="15" fillId="0" borderId="12" xfId="0" applyFont="1" applyBorder="1" applyAlignment="1" applyProtection="1">
      <alignment horizontal="center" vertical="center" wrapText="1"/>
      <protection/>
    </xf>
    <xf numFmtId="0" fontId="15" fillId="0" borderId="26" xfId="0" applyFont="1" applyBorder="1" applyAlignment="1" applyProtection="1">
      <alignment horizontal="center" vertical="center" wrapText="1"/>
      <protection/>
    </xf>
    <xf numFmtId="0" fontId="3" fillId="46" borderId="36" xfId="0" applyFont="1" applyFill="1" applyBorder="1" applyAlignment="1" applyProtection="1">
      <alignment horizontal="center" vertical="center"/>
      <protection/>
    </xf>
    <xf numFmtId="0" fontId="3" fillId="46" borderId="18" xfId="0" applyFont="1" applyFill="1" applyBorder="1" applyAlignment="1" applyProtection="1">
      <alignment horizontal="center" vertical="center"/>
      <protection/>
    </xf>
    <xf numFmtId="0" fontId="3" fillId="46" borderId="37" xfId="0" applyFont="1" applyFill="1" applyBorder="1" applyAlignment="1" applyProtection="1">
      <alignment horizontal="center" vertical="center"/>
      <protection/>
    </xf>
    <xf numFmtId="0" fontId="15" fillId="0" borderId="12" xfId="0" applyFont="1" applyBorder="1" applyAlignment="1" applyProtection="1">
      <alignment horizontal="center" wrapText="1"/>
      <protection/>
    </xf>
    <xf numFmtId="0" fontId="7" fillId="0" borderId="27" xfId="0" applyFont="1" applyFill="1" applyBorder="1" applyAlignment="1" applyProtection="1">
      <alignment horizontal="left" vertical="center"/>
      <protection/>
    </xf>
    <xf numFmtId="0" fontId="7" fillId="0" borderId="21" xfId="0" applyFont="1" applyFill="1" applyBorder="1" applyAlignment="1" applyProtection="1">
      <alignment horizontal="left" vertical="center"/>
      <protection/>
    </xf>
    <xf numFmtId="0" fontId="35" fillId="0" borderId="44" xfId="0" applyFont="1" applyFill="1" applyBorder="1" applyAlignment="1" applyProtection="1">
      <alignment horizontal="left" vertical="center" wrapText="1"/>
      <protection/>
    </xf>
    <xf numFmtId="0" fontId="3" fillId="46" borderId="36" xfId="0" applyFont="1" applyFill="1" applyBorder="1" applyAlignment="1" applyProtection="1">
      <alignment horizontal="center" wrapText="1"/>
      <protection/>
    </xf>
    <xf numFmtId="0" fontId="3" fillId="46" borderId="18" xfId="0" applyFont="1" applyFill="1" applyBorder="1" applyAlignment="1" applyProtection="1">
      <alignment horizontal="center" wrapText="1"/>
      <protection/>
    </xf>
    <xf numFmtId="0" fontId="3" fillId="46" borderId="37" xfId="0" applyFont="1" applyFill="1" applyBorder="1" applyAlignment="1" applyProtection="1">
      <alignment horizontal="center" wrapText="1"/>
      <protection/>
    </xf>
    <xf numFmtId="0" fontId="17" fillId="0" borderId="22" xfId="0" applyFont="1" applyFill="1" applyBorder="1" applyAlignment="1" applyProtection="1">
      <alignment horizontal="center" vertical="center"/>
      <protection/>
    </xf>
    <xf numFmtId="0" fontId="15" fillId="0" borderId="35" xfId="0" applyFont="1" applyBorder="1" applyAlignment="1" applyProtection="1">
      <alignment vertical="center" wrapText="1"/>
      <protection/>
    </xf>
    <xf numFmtId="0" fontId="15" fillId="0" borderId="49" xfId="0" applyFont="1" applyBorder="1" applyAlignment="1" applyProtection="1">
      <alignment vertical="center" wrapText="1"/>
      <protection/>
    </xf>
    <xf numFmtId="0" fontId="15" fillId="0" borderId="47" xfId="0" applyFont="1" applyBorder="1" applyAlignment="1" applyProtection="1">
      <alignment vertical="center" wrapText="1"/>
      <protection/>
    </xf>
    <xf numFmtId="0" fontId="7" fillId="41" borderId="48" xfId="0" applyFont="1" applyFill="1" applyBorder="1" applyAlignment="1" applyProtection="1">
      <alignment horizontal="center" vertical="center" wrapText="1"/>
      <protection locked="0"/>
    </xf>
    <xf numFmtId="0" fontId="7" fillId="41" borderId="49" xfId="0" applyFont="1" applyFill="1" applyBorder="1" applyAlignment="1" applyProtection="1">
      <alignment horizontal="center" vertical="center" wrapText="1"/>
      <protection locked="0"/>
    </xf>
    <xf numFmtId="0" fontId="7" fillId="41" borderId="62" xfId="0" applyFont="1" applyFill="1" applyBorder="1" applyAlignment="1" applyProtection="1">
      <alignment horizontal="center" vertical="center" wrapText="1"/>
      <protection locked="0"/>
    </xf>
    <xf numFmtId="0" fontId="7" fillId="41" borderId="32" xfId="0" applyFont="1" applyFill="1" applyBorder="1" applyAlignment="1" applyProtection="1">
      <alignment horizontal="center" vertical="center" wrapText="1"/>
      <protection locked="0"/>
    </xf>
    <xf numFmtId="0" fontId="7" fillId="0" borderId="27" xfId="0" applyFont="1" applyFill="1" applyBorder="1" applyAlignment="1" applyProtection="1">
      <alignment horizontal="left" vertical="center" wrapText="1"/>
      <protection/>
    </xf>
    <xf numFmtId="0" fontId="7" fillId="0" borderId="21" xfId="0" applyFont="1" applyFill="1" applyBorder="1" applyAlignment="1" applyProtection="1">
      <alignment horizontal="left" vertical="center" wrapText="1"/>
      <protection/>
    </xf>
    <xf numFmtId="9" fontId="15" fillId="0" borderId="12" xfId="0" applyNumberFormat="1" applyFont="1" applyBorder="1" applyAlignment="1" applyProtection="1">
      <alignment horizontal="center" vertical="center" wrapText="1"/>
      <protection/>
    </xf>
    <xf numFmtId="9" fontId="15" fillId="0" borderId="26" xfId="0" applyNumberFormat="1" applyFont="1" applyBorder="1" applyAlignment="1" applyProtection="1">
      <alignment horizontal="center" vertical="center" wrapText="1"/>
      <protection/>
    </xf>
    <xf numFmtId="0" fontId="7" fillId="41" borderId="26" xfId="0" applyFont="1" applyFill="1" applyBorder="1" applyAlignment="1" applyProtection="1">
      <alignment horizontal="center" vertical="center" wrapText="1"/>
      <protection locked="0"/>
    </xf>
    <xf numFmtId="0" fontId="7" fillId="41" borderId="33" xfId="0" applyFont="1" applyFill="1" applyBorder="1" applyAlignment="1" applyProtection="1">
      <alignment horizontal="center" vertical="center" wrapText="1"/>
      <protection locked="0"/>
    </xf>
    <xf numFmtId="0" fontId="7" fillId="41" borderId="72" xfId="0" applyFont="1" applyFill="1" applyBorder="1" applyAlignment="1" applyProtection="1">
      <alignment horizontal="center" vertical="center" wrapText="1"/>
      <protection locked="0"/>
    </xf>
    <xf numFmtId="0" fontId="7" fillId="41" borderId="73" xfId="0" applyFont="1" applyFill="1" applyBorder="1" applyAlignment="1" applyProtection="1">
      <alignment horizontal="center" vertical="center" wrapText="1"/>
      <protection locked="0"/>
    </xf>
    <xf numFmtId="0" fontId="16" fillId="0" borderId="35" xfId="0" applyFont="1" applyFill="1" applyBorder="1" applyAlignment="1" applyProtection="1">
      <alignment horizontal="left" vertical="center" wrapText="1"/>
      <protection/>
    </xf>
    <xf numFmtId="0" fontId="16" fillId="0" borderId="49" xfId="0" applyFont="1" applyFill="1" applyBorder="1" applyAlignment="1" applyProtection="1">
      <alignment horizontal="left" vertical="center" wrapText="1"/>
      <protection/>
    </xf>
    <xf numFmtId="0" fontId="16" fillId="0" borderId="47" xfId="0" applyFont="1" applyFill="1" applyBorder="1" applyAlignment="1" applyProtection="1">
      <alignment horizontal="left" vertical="center" wrapText="1"/>
      <protection/>
    </xf>
    <xf numFmtId="0" fontId="17" fillId="41" borderId="48" xfId="0" applyFont="1" applyFill="1" applyBorder="1" applyAlignment="1" applyProtection="1">
      <alignment horizontal="left" vertical="top" wrapText="1"/>
      <protection locked="0"/>
    </xf>
    <xf numFmtId="0" fontId="17" fillId="41" borderId="49" xfId="0" applyFont="1" applyFill="1" applyBorder="1" applyAlignment="1" applyProtection="1">
      <alignment horizontal="left" vertical="top" wrapText="1"/>
      <protection locked="0"/>
    </xf>
    <xf numFmtId="0" fontId="17" fillId="41" borderId="47" xfId="0" applyFont="1" applyFill="1" applyBorder="1" applyAlignment="1" applyProtection="1">
      <alignment horizontal="left" vertical="top" wrapText="1"/>
      <protection locked="0"/>
    </xf>
    <xf numFmtId="0" fontId="15" fillId="41" borderId="27" xfId="0" applyFont="1" applyFill="1" applyBorder="1" applyAlignment="1" applyProtection="1">
      <alignment horizontal="left" vertical="top" wrapText="1"/>
      <protection locked="0"/>
    </xf>
    <xf numFmtId="0" fontId="15" fillId="41" borderId="21" xfId="0" applyFont="1" applyFill="1" applyBorder="1" applyAlignment="1" applyProtection="1">
      <alignment horizontal="left" vertical="top" wrapText="1"/>
      <protection locked="0"/>
    </xf>
    <xf numFmtId="0" fontId="15" fillId="41" borderId="32" xfId="0" applyFont="1" applyFill="1" applyBorder="1" applyAlignment="1" applyProtection="1">
      <alignment horizontal="left" vertical="top" wrapText="1"/>
      <protection locked="0"/>
    </xf>
    <xf numFmtId="0" fontId="6" fillId="46" borderId="36" xfId="0" applyFont="1" applyFill="1" applyBorder="1" applyAlignment="1" applyProtection="1">
      <alignment horizontal="left" vertical="center" wrapText="1"/>
      <protection/>
    </xf>
    <xf numFmtId="0" fontId="6" fillId="46" borderId="18" xfId="0" applyFont="1" applyFill="1" applyBorder="1" applyAlignment="1" applyProtection="1">
      <alignment horizontal="left" vertical="center" wrapText="1"/>
      <protection/>
    </xf>
    <xf numFmtId="0" fontId="6" fillId="46" borderId="37" xfId="0" applyFont="1" applyFill="1" applyBorder="1" applyAlignment="1" applyProtection="1">
      <alignment horizontal="left" vertical="center" wrapText="1"/>
      <protection/>
    </xf>
    <xf numFmtId="0" fontId="17" fillId="0" borderId="35" xfId="0" applyFont="1" applyBorder="1" applyAlignment="1" applyProtection="1">
      <alignment horizontal="center" vertical="center" wrapText="1"/>
      <protection/>
    </xf>
    <xf numFmtId="0" fontId="17" fillId="0" borderId="47" xfId="0" applyFont="1" applyBorder="1" applyAlignment="1" applyProtection="1">
      <alignment horizontal="center" vertical="center" wrapText="1"/>
      <protection/>
    </xf>
    <xf numFmtId="0" fontId="7" fillId="41" borderId="27" xfId="0" applyFont="1" applyFill="1" applyBorder="1" applyAlignment="1" applyProtection="1">
      <alignment horizontal="left" vertical="top" wrapText="1"/>
      <protection locked="0"/>
    </xf>
    <xf numFmtId="0" fontId="3" fillId="46" borderId="36" xfId="0" applyFont="1" applyFill="1" applyBorder="1" applyAlignment="1" applyProtection="1">
      <alignment horizontal="left" vertical="center" wrapText="1"/>
      <protection/>
    </xf>
    <xf numFmtId="0" fontId="3" fillId="46" borderId="18" xfId="0" applyFont="1" applyFill="1" applyBorder="1" applyAlignment="1" applyProtection="1">
      <alignment horizontal="left" vertical="center" wrapText="1"/>
      <protection/>
    </xf>
    <xf numFmtId="0" fontId="3" fillId="46" borderId="37" xfId="0" applyFont="1" applyFill="1" applyBorder="1" applyAlignment="1" applyProtection="1">
      <alignment horizontal="left" vertical="center" wrapText="1"/>
      <protection/>
    </xf>
    <xf numFmtId="0" fontId="17" fillId="41" borderId="62" xfId="0" applyFont="1" applyFill="1" applyBorder="1" applyAlignment="1" applyProtection="1">
      <alignment horizontal="left" vertical="top" wrapText="1"/>
      <protection locked="0"/>
    </xf>
    <xf numFmtId="0" fontId="15" fillId="0" borderId="0" xfId="0" applyFont="1" applyFill="1" applyBorder="1" applyAlignment="1" applyProtection="1">
      <alignment wrapText="1"/>
      <protection/>
    </xf>
    <xf numFmtId="0" fontId="6" fillId="46" borderId="36" xfId="0" applyFont="1" applyFill="1" applyBorder="1" applyAlignment="1" applyProtection="1">
      <alignment horizontal="left" wrapText="1"/>
      <protection/>
    </xf>
    <xf numFmtId="0" fontId="6" fillId="46" borderId="18" xfId="0" applyFont="1" applyFill="1" applyBorder="1" applyAlignment="1" applyProtection="1">
      <alignment horizontal="left" wrapText="1"/>
      <protection/>
    </xf>
    <xf numFmtId="0" fontId="6" fillId="46" borderId="37" xfId="0" applyFont="1" applyFill="1" applyBorder="1" applyAlignment="1" applyProtection="1">
      <alignment horizontal="left" wrapText="1"/>
      <protection/>
    </xf>
    <xf numFmtId="0" fontId="15" fillId="0" borderId="0" xfId="0" applyFont="1" applyBorder="1" applyAlignment="1" applyProtection="1">
      <alignment horizontal="center" wrapText="1"/>
      <protection/>
    </xf>
    <xf numFmtId="0" fontId="18" fillId="41" borderId="12" xfId="0" applyFont="1" applyFill="1" applyBorder="1" applyAlignment="1" applyProtection="1">
      <alignment horizontal="center" vertical="center" wrapText="1"/>
      <protection locked="0"/>
    </xf>
    <xf numFmtId="0" fontId="18" fillId="41" borderId="26" xfId="0" applyFont="1" applyFill="1" applyBorder="1" applyAlignment="1" applyProtection="1">
      <alignment horizontal="center" vertical="center" wrapText="1"/>
      <protection locked="0"/>
    </xf>
    <xf numFmtId="0" fontId="10" fillId="0" borderId="57" xfId="0" applyFont="1" applyFill="1" applyBorder="1" applyAlignment="1" applyProtection="1">
      <alignment horizontal="left" vertical="center" wrapText="1"/>
      <protection/>
    </xf>
    <xf numFmtId="0" fontId="10" fillId="0" borderId="46" xfId="0" applyFont="1" applyFill="1" applyBorder="1" applyAlignment="1" applyProtection="1">
      <alignment horizontal="left" vertical="center" wrapText="1"/>
      <protection/>
    </xf>
    <xf numFmtId="0" fontId="10" fillId="0" borderId="59" xfId="0" applyFont="1" applyFill="1" applyBorder="1" applyAlignment="1" applyProtection="1">
      <alignment horizontal="left" vertical="center" wrapText="1"/>
      <protection/>
    </xf>
    <xf numFmtId="0" fontId="21" fillId="45" borderId="57" xfId="0" applyFont="1" applyFill="1" applyBorder="1" applyAlignment="1" applyProtection="1">
      <alignment horizontal="left" vertical="center" wrapText="1"/>
      <protection/>
    </xf>
    <xf numFmtId="0" fontId="21" fillId="45" borderId="46" xfId="0" applyFont="1" applyFill="1" applyBorder="1" applyAlignment="1" applyProtection="1">
      <alignment horizontal="left" vertical="center" wrapText="1"/>
      <protection/>
    </xf>
    <xf numFmtId="0" fontId="21" fillId="45" borderId="59" xfId="0" applyFont="1" applyFill="1" applyBorder="1" applyAlignment="1" applyProtection="1">
      <alignment horizontal="left" vertical="center" wrapText="1"/>
      <protection/>
    </xf>
    <xf numFmtId="0" fontId="7" fillId="0" borderId="35" xfId="0" applyFont="1" applyBorder="1" applyAlignment="1" applyProtection="1">
      <alignment horizontal="left" vertical="center" wrapText="1"/>
      <protection/>
    </xf>
    <xf numFmtId="0" fontId="7" fillId="0" borderId="49" xfId="0" applyFont="1" applyBorder="1" applyAlignment="1" applyProtection="1">
      <alignment horizontal="left" vertical="center" wrapText="1"/>
      <protection/>
    </xf>
    <xf numFmtId="0" fontId="7" fillId="0" borderId="45" xfId="0" applyFont="1" applyBorder="1" applyAlignment="1" applyProtection="1">
      <alignment horizontal="left" vertical="center" wrapText="1"/>
      <protection/>
    </xf>
    <xf numFmtId="0" fontId="7" fillId="0" borderId="58" xfId="0" applyFont="1" applyBorder="1" applyAlignment="1" applyProtection="1">
      <alignment horizontal="left" vertical="center" wrapText="1"/>
      <protection/>
    </xf>
    <xf numFmtId="0" fontId="7" fillId="0" borderId="41" xfId="0" applyFont="1" applyBorder="1" applyAlignment="1" applyProtection="1">
      <alignment horizontal="left" vertical="center" wrapText="1"/>
      <protection/>
    </xf>
    <xf numFmtId="0" fontId="15" fillId="0" borderId="26" xfId="0" applyFont="1" applyBorder="1" applyAlignment="1" applyProtection="1">
      <alignment horizontal="center" vertical="center" wrapText="1"/>
      <protection/>
    </xf>
    <xf numFmtId="0" fontId="15" fillId="0" borderId="0" xfId="0" applyFont="1" applyFill="1" applyBorder="1" applyAlignment="1" applyProtection="1">
      <alignment horizontal="justify" vertical="top" wrapText="1"/>
      <protection/>
    </xf>
    <xf numFmtId="0" fontId="10" fillId="45" borderId="57" xfId="0" applyFont="1" applyFill="1" applyBorder="1" applyAlignment="1" applyProtection="1">
      <alignment horizontal="left" vertical="center" wrapText="1"/>
      <protection/>
    </xf>
    <xf numFmtId="0" fontId="10" fillId="45" borderId="46" xfId="0" applyFont="1" applyFill="1" applyBorder="1" applyAlignment="1" applyProtection="1">
      <alignment horizontal="left" vertical="center" wrapText="1"/>
      <protection/>
    </xf>
    <xf numFmtId="0" fontId="10" fillId="45" borderId="59" xfId="0" applyFont="1" applyFill="1" applyBorder="1" applyAlignment="1" applyProtection="1">
      <alignment horizontal="left" vertical="center" wrapText="1"/>
      <protection/>
    </xf>
    <xf numFmtId="0" fontId="7" fillId="0" borderId="60" xfId="0" applyFont="1" applyBorder="1" applyAlignment="1" applyProtection="1">
      <alignment horizontal="left" vertical="center" wrapText="1"/>
      <protection/>
    </xf>
    <xf numFmtId="0" fontId="18" fillId="41" borderId="21" xfId="0" applyFont="1" applyFill="1" applyBorder="1" applyAlignment="1" applyProtection="1">
      <alignment horizontal="center" vertical="center" wrapText="1"/>
      <protection locked="0"/>
    </xf>
    <xf numFmtId="0" fontId="18" fillId="41" borderId="32" xfId="0" applyFont="1" applyFill="1" applyBorder="1" applyAlignment="1" applyProtection="1">
      <alignment horizontal="center" vertical="center" wrapText="1"/>
      <protection locked="0"/>
    </xf>
    <xf numFmtId="0" fontId="7" fillId="0" borderId="27" xfId="0" applyFont="1" applyBorder="1" applyAlignment="1" applyProtection="1">
      <alignment horizontal="left" vertical="center" wrapText="1"/>
      <protection/>
    </xf>
    <xf numFmtId="0" fontId="7" fillId="0" borderId="21" xfId="0" applyFont="1" applyBorder="1" applyAlignment="1" applyProtection="1">
      <alignment horizontal="left" vertical="center" wrapText="1"/>
      <protection/>
    </xf>
    <xf numFmtId="0" fontId="16" fillId="0" borderId="27" xfId="0" applyFont="1" applyBorder="1" applyAlignment="1" applyProtection="1">
      <alignment vertical="center"/>
      <protection/>
    </xf>
    <xf numFmtId="0" fontId="16" fillId="0" borderId="21" xfId="0" applyFont="1" applyBorder="1" applyAlignment="1" applyProtection="1">
      <alignment vertical="center"/>
      <protection/>
    </xf>
    <xf numFmtId="0" fontId="3" fillId="49" borderId="76" xfId="0" applyFont="1" applyFill="1" applyBorder="1" applyAlignment="1" applyProtection="1">
      <alignment horizontal="center" vertical="center"/>
      <protection/>
    </xf>
    <xf numFmtId="0" fontId="3" fillId="49" borderId="60" xfId="0" applyFont="1" applyFill="1" applyBorder="1" applyAlignment="1" applyProtection="1">
      <alignment horizontal="center" vertical="center"/>
      <protection/>
    </xf>
    <xf numFmtId="0" fontId="3" fillId="49" borderId="77" xfId="0" applyFont="1" applyFill="1" applyBorder="1" applyAlignment="1" applyProtection="1">
      <alignment horizontal="center" vertical="center"/>
      <protection/>
    </xf>
    <xf numFmtId="0" fontId="15" fillId="0" borderId="27" xfId="0" applyFont="1" applyBorder="1" applyAlignment="1" applyProtection="1">
      <alignment horizontal="center" vertical="center" wrapText="1"/>
      <protection/>
    </xf>
    <xf numFmtId="0" fontId="15" fillId="0" borderId="21" xfId="0" applyFont="1" applyBorder="1" applyAlignment="1" applyProtection="1">
      <alignment horizontal="center" vertical="center" wrapText="1"/>
      <protection/>
    </xf>
    <xf numFmtId="0" fontId="17" fillId="0" borderId="22" xfId="0" applyFont="1" applyBorder="1" applyAlignment="1" applyProtection="1">
      <alignment horizontal="center" vertical="center"/>
      <protection/>
    </xf>
    <xf numFmtId="0" fontId="16" fillId="41" borderId="27" xfId="0" applyFont="1" applyFill="1" applyBorder="1" applyAlignment="1" applyProtection="1">
      <alignment horizontal="center" vertical="top" wrapText="1"/>
      <protection locked="0"/>
    </xf>
    <xf numFmtId="0" fontId="7" fillId="41" borderId="45" xfId="0" applyFont="1" applyFill="1" applyBorder="1" applyAlignment="1" applyProtection="1">
      <alignment vertical="top" wrapText="1"/>
      <protection locked="0"/>
    </xf>
    <xf numFmtId="0" fontId="7" fillId="41" borderId="58" xfId="0" applyFont="1" applyFill="1" applyBorder="1" applyAlignment="1" applyProtection="1">
      <alignment vertical="top" wrapText="1"/>
      <protection locked="0"/>
    </xf>
    <xf numFmtId="0" fontId="7" fillId="41" borderId="61" xfId="0" applyFont="1" applyFill="1" applyBorder="1" applyAlignment="1" applyProtection="1">
      <alignment vertical="top" wrapText="1"/>
      <protection locked="0"/>
    </xf>
    <xf numFmtId="0" fontId="7" fillId="0" borderId="0" xfId="0" applyFont="1" applyBorder="1" applyAlignment="1" applyProtection="1">
      <alignment horizontal="justify" vertical="top" wrapText="1"/>
      <protection/>
    </xf>
    <xf numFmtId="0" fontId="3" fillId="46" borderId="64" xfId="0" applyFont="1" applyFill="1" applyBorder="1" applyAlignment="1" applyProtection="1">
      <alignment horizontal="left" vertical="center" wrapText="1"/>
      <protection/>
    </xf>
    <xf numFmtId="0" fontId="3" fillId="46" borderId="65" xfId="0" applyFont="1" applyFill="1" applyBorder="1" applyAlignment="1" applyProtection="1">
      <alignment horizontal="left" vertical="center" wrapText="1"/>
      <protection/>
    </xf>
    <xf numFmtId="0" fontId="3" fillId="46" borderId="66" xfId="0" applyFont="1" applyFill="1" applyBorder="1" applyAlignment="1" applyProtection="1">
      <alignment horizontal="left" vertical="center" wrapText="1"/>
      <protection/>
    </xf>
    <xf numFmtId="0" fontId="17" fillId="0" borderId="45" xfId="0" applyFont="1" applyBorder="1" applyAlignment="1" applyProtection="1">
      <alignment horizontal="right"/>
      <protection/>
    </xf>
    <xf numFmtId="0" fontId="17" fillId="0" borderId="58" xfId="0" applyFont="1" applyBorder="1" applyAlignment="1" applyProtection="1">
      <alignment horizontal="right"/>
      <protection/>
    </xf>
    <xf numFmtId="0" fontId="17" fillId="0" borderId="41" xfId="0" applyFont="1" applyBorder="1" applyAlignment="1" applyProtection="1">
      <alignment horizontal="right"/>
      <protection/>
    </xf>
    <xf numFmtId="0" fontId="17" fillId="0" borderId="26" xfId="0" applyFont="1" applyBorder="1" applyAlignment="1" applyProtection="1">
      <alignment horizontal="center" vertical="center"/>
      <protection/>
    </xf>
    <xf numFmtId="0" fontId="17" fillId="0" borderId="49" xfId="0" applyFont="1" applyBorder="1" applyAlignment="1" applyProtection="1">
      <alignment horizontal="center" vertical="center"/>
      <protection/>
    </xf>
    <xf numFmtId="0" fontId="17" fillId="0" borderId="62" xfId="0" applyFont="1" applyBorder="1" applyAlignment="1" applyProtection="1">
      <alignment horizontal="center" vertical="center"/>
      <protection/>
    </xf>
    <xf numFmtId="0" fontId="7" fillId="0" borderId="32" xfId="0" applyFont="1" applyFill="1" applyBorder="1" applyAlignment="1" applyProtection="1">
      <alignment horizontal="left" vertical="center" wrapText="1"/>
      <protection/>
    </xf>
    <xf numFmtId="0" fontId="7" fillId="0" borderId="0" xfId="0" applyFont="1" applyFill="1" applyBorder="1" applyAlignment="1" applyProtection="1">
      <alignment horizontal="justify" vertical="top" wrapText="1"/>
      <protection/>
    </xf>
    <xf numFmtId="0" fontId="17" fillId="41" borderId="43" xfId="0" applyFont="1" applyFill="1" applyBorder="1" applyAlignment="1" applyProtection="1">
      <alignment horizontal="left" vertical="top" wrapText="1"/>
      <protection locked="0"/>
    </xf>
    <xf numFmtId="0" fontId="17" fillId="41" borderId="58" xfId="0" applyFont="1" applyFill="1" applyBorder="1" applyAlignment="1" applyProtection="1">
      <alignment horizontal="left" vertical="top" wrapText="1"/>
      <protection locked="0"/>
    </xf>
    <xf numFmtId="0" fontId="17" fillId="41" borderId="41" xfId="0" applyFont="1" applyFill="1" applyBorder="1" applyAlignment="1" applyProtection="1">
      <alignment horizontal="left" vertical="top" wrapText="1"/>
      <protection locked="0"/>
    </xf>
    <xf numFmtId="0" fontId="17" fillId="41" borderId="61" xfId="0" applyFont="1" applyFill="1" applyBorder="1" applyAlignment="1" applyProtection="1">
      <alignment horizontal="left" vertical="top" wrapText="1"/>
      <protection locked="0"/>
    </xf>
    <xf numFmtId="0" fontId="15" fillId="0" borderId="22" xfId="0" applyFont="1" applyBorder="1" applyAlignment="1" applyProtection="1">
      <alignment horizontal="center" wrapText="1"/>
      <protection/>
    </xf>
    <xf numFmtId="0" fontId="7" fillId="41" borderId="48" xfId="0" applyFont="1" applyFill="1" applyBorder="1" applyAlignment="1" applyProtection="1">
      <alignment horizontal="left" vertical="center" wrapText="1"/>
      <protection locked="0"/>
    </xf>
    <xf numFmtId="0" fontId="7" fillId="41" borderId="49" xfId="0" applyFont="1" applyFill="1" applyBorder="1" applyAlignment="1" applyProtection="1">
      <alignment horizontal="left" vertical="center" wrapText="1"/>
      <protection locked="0"/>
    </xf>
    <xf numFmtId="0" fontId="7" fillId="41" borderId="47" xfId="0" applyFont="1" applyFill="1" applyBorder="1" applyAlignment="1" applyProtection="1">
      <alignment horizontal="left" vertical="center" wrapText="1"/>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845</xdr:row>
      <xdr:rowOff>0</xdr:rowOff>
    </xdr:from>
    <xdr:to>
      <xdr:col>0</xdr:col>
      <xdr:colOff>0</xdr:colOff>
      <xdr:row>845</xdr:row>
      <xdr:rowOff>0</xdr:rowOff>
    </xdr:to>
    <xdr:grpSp>
      <xdr:nvGrpSpPr>
        <xdr:cNvPr id="1" name="Group 1449"/>
        <xdr:cNvGrpSpPr>
          <a:grpSpLocks/>
        </xdr:cNvGrpSpPr>
      </xdr:nvGrpSpPr>
      <xdr:grpSpPr>
        <a:xfrm>
          <a:off x="0" y="151580850"/>
          <a:ext cx="0" cy="0"/>
          <a:chOff x="0" y="0"/>
          <a:chExt cx="0" cy="31432500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DSISbudgeteval1102012fprotect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rop Down Menus"/>
      <sheetName val="Budget Spreadsheet"/>
      <sheetName val="Budget Narrative"/>
      <sheetName val="UFARS Coding Matrix"/>
      <sheetName val="Service Hour Spreadsheet"/>
      <sheetName val="ADSIS Evaluation Report"/>
    </sheetNames>
    <sheetDataSet>
      <sheetData sheetId="0">
        <row r="1">
          <cell r="A1" t="str">
            <v>Select one</v>
          </cell>
        </row>
        <row r="2">
          <cell r="A2" t="e">
            <v>#N/A</v>
          </cell>
        </row>
        <row r="3">
          <cell r="A3" t="str">
            <v>Medium</v>
          </cell>
        </row>
        <row r="4">
          <cell r="A4" t="str">
            <v>Low</v>
          </cell>
        </row>
        <row r="6">
          <cell r="A6" t="str">
            <v>January</v>
          </cell>
        </row>
        <row r="7">
          <cell r="A7" t="str">
            <v>February</v>
          </cell>
        </row>
        <row r="8">
          <cell r="A8" t="str">
            <v>March</v>
          </cell>
        </row>
        <row r="9">
          <cell r="A9" t="str">
            <v>April</v>
          </cell>
        </row>
        <row r="10">
          <cell r="A10" t="str">
            <v>May</v>
          </cell>
        </row>
        <row r="11">
          <cell r="A11" t="str">
            <v>June</v>
          </cell>
        </row>
        <row r="12">
          <cell r="A12" t="str">
            <v>July</v>
          </cell>
        </row>
        <row r="13">
          <cell r="A13" t="str">
            <v>August</v>
          </cell>
        </row>
        <row r="14">
          <cell r="A14" t="str">
            <v>September</v>
          </cell>
        </row>
        <row r="15">
          <cell r="A15" t="str">
            <v>October</v>
          </cell>
        </row>
        <row r="16">
          <cell r="A16" t="str">
            <v>November</v>
          </cell>
        </row>
        <row r="17">
          <cell r="A17" t="str">
            <v>December</v>
          </cell>
        </row>
        <row r="19">
          <cell r="A19" t="str">
            <v>1,</v>
          </cell>
        </row>
        <row r="20">
          <cell r="A20" t="str">
            <v>2,</v>
          </cell>
        </row>
        <row r="21">
          <cell r="A21" t="str">
            <v>3,</v>
          </cell>
        </row>
        <row r="22">
          <cell r="A22" t="str">
            <v>4,</v>
          </cell>
        </row>
        <row r="23">
          <cell r="A23" t="str">
            <v>5,</v>
          </cell>
        </row>
        <row r="24">
          <cell r="A24" t="str">
            <v>6,</v>
          </cell>
        </row>
        <row r="25">
          <cell r="A25" t="str">
            <v>7,</v>
          </cell>
        </row>
        <row r="26">
          <cell r="A26" t="str">
            <v>8,</v>
          </cell>
        </row>
        <row r="27">
          <cell r="A27" t="str">
            <v>9,</v>
          </cell>
        </row>
        <row r="28">
          <cell r="A28" t="str">
            <v>10,</v>
          </cell>
        </row>
        <row r="29">
          <cell r="A29" t="str">
            <v>11,</v>
          </cell>
        </row>
        <row r="30">
          <cell r="A30" t="str">
            <v>12,</v>
          </cell>
        </row>
        <row r="31">
          <cell r="A31" t="str">
            <v>13,</v>
          </cell>
        </row>
        <row r="32">
          <cell r="A32" t="str">
            <v>14,</v>
          </cell>
        </row>
        <row r="33">
          <cell r="A33" t="str">
            <v>15,</v>
          </cell>
        </row>
        <row r="34">
          <cell r="A34" t="str">
            <v>16,</v>
          </cell>
        </row>
        <row r="35">
          <cell r="A35" t="str">
            <v>17,</v>
          </cell>
        </row>
        <row r="36">
          <cell r="A36" t="str">
            <v>18,</v>
          </cell>
        </row>
        <row r="37">
          <cell r="A37" t="str">
            <v>19,</v>
          </cell>
        </row>
        <row r="38">
          <cell r="A38" t="str">
            <v>20,</v>
          </cell>
        </row>
        <row r="39">
          <cell r="A39" t="str">
            <v>21,</v>
          </cell>
        </row>
        <row r="40">
          <cell r="A40" t="str">
            <v>22,</v>
          </cell>
        </row>
        <row r="41">
          <cell r="A41" t="str">
            <v>23,</v>
          </cell>
        </row>
        <row r="42">
          <cell r="A42" t="str">
            <v>24,</v>
          </cell>
        </row>
        <row r="43">
          <cell r="A43" t="str">
            <v>25,</v>
          </cell>
        </row>
        <row r="44">
          <cell r="A44" t="str">
            <v>26,</v>
          </cell>
        </row>
        <row r="45">
          <cell r="A45" t="str">
            <v>27,</v>
          </cell>
        </row>
        <row r="46">
          <cell r="A46" t="str">
            <v>28,</v>
          </cell>
        </row>
        <row r="47">
          <cell r="A47" t="str">
            <v>29,</v>
          </cell>
        </row>
        <row r="48">
          <cell r="A48" t="str">
            <v>30,</v>
          </cell>
        </row>
        <row r="49">
          <cell r="A49" t="str">
            <v>31,</v>
          </cell>
        </row>
        <row r="52">
          <cell r="A52" t="str">
            <v>X</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tabColor rgb="FFC40B19"/>
  </sheetPr>
  <dimension ref="A1:AA846"/>
  <sheetViews>
    <sheetView showGridLines="0" zoomScale="90" zoomScaleNormal="90" zoomScalePageLayoutView="0" workbookViewId="0" topLeftCell="A849">
      <selection activeCell="G729" sqref="G729:O729"/>
    </sheetView>
  </sheetViews>
  <sheetFormatPr defaultColWidth="0" defaultRowHeight="14.25" customHeight="1"/>
  <cols>
    <col min="1" max="1" width="8.50390625" style="130" customWidth="1"/>
    <col min="2" max="3" width="7.625" style="130" customWidth="1"/>
    <col min="4" max="5" width="7.875" style="130" customWidth="1"/>
    <col min="6" max="6" width="9.875" style="130" customWidth="1"/>
    <col min="7" max="8" width="7.875" style="130" customWidth="1"/>
    <col min="9" max="10" width="8.125" style="142" customWidth="1"/>
    <col min="11" max="11" width="7.875" style="142" customWidth="1"/>
    <col min="12" max="12" width="7.50390625" style="142" customWidth="1"/>
    <col min="13" max="13" width="7.875" style="142" customWidth="1"/>
    <col min="14" max="14" width="7.125" style="142" customWidth="1"/>
    <col min="15" max="15" width="7.75390625" style="142" customWidth="1"/>
    <col min="16" max="16" width="0.12890625" style="237" customWidth="1"/>
    <col min="17" max="17" width="7.875" style="130" hidden="1" customWidth="1"/>
    <col min="18" max="18" width="31.875" style="131" hidden="1" customWidth="1"/>
    <col min="19" max="26" width="0" style="130" hidden="1" customWidth="1"/>
    <col min="27" max="16384" width="7.875" style="130" hidden="1" customWidth="1"/>
  </cols>
  <sheetData>
    <row r="1" spans="1:15" ht="84.75" customHeight="1" thickBot="1">
      <c r="A1" s="627" t="s">
        <v>421</v>
      </c>
      <c r="B1" s="628"/>
      <c r="C1" s="628"/>
      <c r="D1" s="628"/>
      <c r="E1" s="628"/>
      <c r="F1" s="628"/>
      <c r="G1" s="628"/>
      <c r="H1" s="628"/>
      <c r="I1" s="628"/>
      <c r="J1" s="628"/>
      <c r="K1" s="628"/>
      <c r="L1" s="628"/>
      <c r="M1" s="628"/>
      <c r="N1" s="628"/>
      <c r="O1" s="629"/>
    </row>
    <row r="2" spans="1:17" ht="18" customHeight="1" thickBot="1">
      <c r="A2" s="554" t="s">
        <v>107</v>
      </c>
      <c r="B2" s="554"/>
      <c r="C2" s="554"/>
      <c r="D2" s="554"/>
      <c r="E2" s="554"/>
      <c r="F2" s="554"/>
      <c r="G2" s="554"/>
      <c r="H2" s="554"/>
      <c r="I2" s="554"/>
      <c r="J2" s="554"/>
      <c r="K2" s="554"/>
      <c r="L2" s="554"/>
      <c r="M2" s="554"/>
      <c r="N2" s="554"/>
      <c r="O2" s="554"/>
      <c r="Q2" s="132"/>
    </row>
    <row r="3" spans="1:15" ht="42" customHeight="1">
      <c r="A3" s="666" t="s">
        <v>124</v>
      </c>
      <c r="B3" s="667"/>
      <c r="C3" s="667"/>
      <c r="D3" s="667"/>
      <c r="E3" s="667"/>
      <c r="F3" s="667"/>
      <c r="G3" s="667"/>
      <c r="H3" s="667"/>
      <c r="I3" s="667"/>
      <c r="J3" s="667"/>
      <c r="K3" s="667"/>
      <c r="L3" s="667"/>
      <c r="M3" s="667"/>
      <c r="N3" s="667"/>
      <c r="O3" s="668"/>
    </row>
    <row r="4" spans="1:15" s="133" customFormat="1" ht="51.75" customHeight="1" thickBot="1">
      <c r="A4" s="669" t="s">
        <v>434</v>
      </c>
      <c r="B4" s="670"/>
      <c r="C4" s="670"/>
      <c r="D4" s="670"/>
      <c r="E4" s="670"/>
      <c r="F4" s="670"/>
      <c r="G4" s="670"/>
      <c r="H4" s="670"/>
      <c r="I4" s="670"/>
      <c r="J4" s="670"/>
      <c r="K4" s="670"/>
      <c r="L4" s="670"/>
      <c r="M4" s="670"/>
      <c r="N4" s="670"/>
      <c r="O4" s="671"/>
    </row>
    <row r="5" spans="1:15" s="398" customFormat="1" ht="24" customHeight="1" thickBot="1">
      <c r="A5" s="947" t="s">
        <v>500</v>
      </c>
      <c r="B5" s="681"/>
      <c r="C5" s="681"/>
      <c r="D5" s="946" t="s">
        <v>526</v>
      </c>
      <c r="E5" s="946"/>
      <c r="F5" s="946"/>
      <c r="G5" s="946"/>
      <c r="H5" s="397"/>
      <c r="I5" s="681" t="s">
        <v>58</v>
      </c>
      <c r="J5" s="681"/>
      <c r="K5" s="411" t="s">
        <v>527</v>
      </c>
      <c r="L5" s="397"/>
      <c r="M5" s="681" t="s">
        <v>275</v>
      </c>
      <c r="N5" s="682"/>
      <c r="O5" s="416" t="s">
        <v>537</v>
      </c>
    </row>
    <row r="6" spans="1:20" s="133" customFormat="1" ht="31.5" customHeight="1">
      <c r="A6" s="673" t="s">
        <v>503</v>
      </c>
      <c r="B6" s="674"/>
      <c r="C6" s="675"/>
      <c r="D6" s="640" t="s">
        <v>523</v>
      </c>
      <c r="E6" s="680"/>
      <c r="F6" s="640" t="s">
        <v>43</v>
      </c>
      <c r="G6" s="639"/>
      <c r="H6" s="636"/>
      <c r="I6" s="637" t="s">
        <v>48</v>
      </c>
      <c r="J6" s="638"/>
      <c r="K6" s="639"/>
      <c r="L6" s="660"/>
      <c r="M6" s="676" t="s">
        <v>49</v>
      </c>
      <c r="N6" s="677"/>
      <c r="O6" s="678"/>
      <c r="Q6" s="134" t="s">
        <v>522</v>
      </c>
      <c r="R6" s="135"/>
      <c r="S6" s="135"/>
      <c r="T6" s="135"/>
    </row>
    <row r="7" spans="1:21" s="133" customFormat="1" ht="21" customHeight="1">
      <c r="A7" s="230" t="s">
        <v>52</v>
      </c>
      <c r="B7" s="232" t="s">
        <v>128</v>
      </c>
      <c r="C7" s="232" t="s">
        <v>129</v>
      </c>
      <c r="D7" s="641" t="s">
        <v>130</v>
      </c>
      <c r="E7" s="679"/>
      <c r="F7" s="641" t="s">
        <v>130</v>
      </c>
      <c r="G7" s="642"/>
      <c r="H7" s="636"/>
      <c r="I7" s="230" t="s">
        <v>131</v>
      </c>
      <c r="J7" s="236" t="s">
        <v>132</v>
      </c>
      <c r="K7" s="233" t="s">
        <v>133</v>
      </c>
      <c r="L7" s="660"/>
      <c r="M7" s="364" t="s">
        <v>125</v>
      </c>
      <c r="N7" s="291" t="s">
        <v>126</v>
      </c>
      <c r="O7" s="365" t="s">
        <v>127</v>
      </c>
      <c r="Q7" s="130" t="s">
        <v>134</v>
      </c>
      <c r="U7" s="136"/>
    </row>
    <row r="8" spans="1:21" s="133" customFormat="1" ht="33" customHeight="1" thickBot="1">
      <c r="A8" s="305">
        <v>266</v>
      </c>
      <c r="B8" s="346">
        <v>250</v>
      </c>
      <c r="C8" s="346">
        <v>259</v>
      </c>
      <c r="D8" s="649">
        <v>1</v>
      </c>
      <c r="E8" s="650"/>
      <c r="F8" s="649">
        <v>1</v>
      </c>
      <c r="G8" s="683"/>
      <c r="H8" s="636"/>
      <c r="I8" s="305" t="s">
        <v>134</v>
      </c>
      <c r="J8" s="306" t="s">
        <v>134</v>
      </c>
      <c r="K8" s="347" t="s">
        <v>135</v>
      </c>
      <c r="L8" s="660"/>
      <c r="M8" s="307" t="s">
        <v>134</v>
      </c>
      <c r="N8" s="325" t="s">
        <v>135</v>
      </c>
      <c r="O8" s="308" t="s">
        <v>134</v>
      </c>
      <c r="Q8" s="130" t="s">
        <v>135</v>
      </c>
      <c r="U8" s="136"/>
    </row>
    <row r="9" spans="1:17" ht="18" customHeight="1" thickBot="1">
      <c r="A9" s="651"/>
      <c r="B9" s="651"/>
      <c r="C9" s="651"/>
      <c r="D9" s="651"/>
      <c r="E9" s="651"/>
      <c r="F9" s="651"/>
      <c r="G9" s="651"/>
      <c r="H9" s="651"/>
      <c r="I9" s="651"/>
      <c r="J9" s="651"/>
      <c r="K9" s="651"/>
      <c r="L9" s="651"/>
      <c r="M9" s="651"/>
      <c r="N9" s="651"/>
      <c r="O9" s="651"/>
      <c r="Q9" s="137"/>
    </row>
    <row r="10" spans="1:15" ht="24.75" customHeight="1" thickBot="1">
      <c r="A10" s="555" t="s">
        <v>504</v>
      </c>
      <c r="B10" s="652"/>
      <c r="C10" s="652"/>
      <c r="D10" s="652"/>
      <c r="E10" s="652"/>
      <c r="F10" s="652"/>
      <c r="G10" s="652"/>
      <c r="H10" s="652"/>
      <c r="I10" s="652"/>
      <c r="J10" s="652"/>
      <c r="K10" s="652"/>
      <c r="L10" s="652"/>
      <c r="M10" s="652"/>
      <c r="N10" s="652"/>
      <c r="O10" s="653"/>
    </row>
    <row r="11" spans="1:15" ht="21" customHeight="1">
      <c r="A11" s="654" t="s">
        <v>136</v>
      </c>
      <c r="B11" s="655"/>
      <c r="C11" s="656"/>
      <c r="D11" s="550" t="s">
        <v>125</v>
      </c>
      <c r="E11" s="551"/>
      <c r="F11" s="551"/>
      <c r="G11" s="601"/>
      <c r="H11" s="550" t="s">
        <v>126</v>
      </c>
      <c r="I11" s="551"/>
      <c r="J11" s="551"/>
      <c r="K11" s="601"/>
      <c r="L11" s="550" t="s">
        <v>137</v>
      </c>
      <c r="M11" s="551"/>
      <c r="N11" s="551"/>
      <c r="O11" s="601"/>
    </row>
    <row r="12" spans="1:18" s="133" customFormat="1" ht="34.5" customHeight="1">
      <c r="A12" s="657"/>
      <c r="B12" s="658"/>
      <c r="C12" s="659"/>
      <c r="D12" s="138" t="s">
        <v>138</v>
      </c>
      <c r="E12" s="139" t="s">
        <v>19</v>
      </c>
      <c r="F12" s="140" t="s">
        <v>139</v>
      </c>
      <c r="G12" s="141" t="s">
        <v>20</v>
      </c>
      <c r="H12" s="138" t="s">
        <v>138</v>
      </c>
      <c r="I12" s="139" t="s">
        <v>19</v>
      </c>
      <c r="J12" s="140" t="s">
        <v>139</v>
      </c>
      <c r="K12" s="141" t="s">
        <v>20</v>
      </c>
      <c r="L12" s="138" t="s">
        <v>138</v>
      </c>
      <c r="M12" s="139" t="s">
        <v>19</v>
      </c>
      <c r="N12" s="140" t="s">
        <v>139</v>
      </c>
      <c r="O12" s="141" t="s">
        <v>20</v>
      </c>
      <c r="R12" s="137"/>
    </row>
    <row r="13" spans="1:18" ht="28.5" customHeight="1">
      <c r="A13" s="616" t="s">
        <v>140</v>
      </c>
      <c r="B13" s="617"/>
      <c r="C13" s="618"/>
      <c r="D13" s="345">
        <v>9</v>
      </c>
      <c r="E13" s="199">
        <f>(IF(D13="","",IF($A$8="","Enter district enrollment in row 8",D13/A$8)))</f>
        <v>0.03383458646616541</v>
      </c>
      <c r="F13" s="341">
        <v>6</v>
      </c>
      <c r="G13" s="199">
        <f>(IF(F13="","",IF($A$8="","Enter district enrollment in row 8",F13/C$8)))</f>
        <v>0.023166023166023165</v>
      </c>
      <c r="H13" s="343">
        <v>6</v>
      </c>
      <c r="I13" s="199">
        <f>(IF(H13="","",IF($B$8="","Enter district enrollment in row 8",H13/$B$8)))</f>
        <v>0.024</v>
      </c>
      <c r="J13" s="196">
        <v>5</v>
      </c>
      <c r="K13" s="199">
        <f>(IF(J13="","",IF($B$8="","Enter district enrollment in row 8",J13/$B$8)))</f>
        <v>0.02</v>
      </c>
      <c r="L13" s="343">
        <v>14</v>
      </c>
      <c r="M13" s="199">
        <f>(IF(L13="","",IF($C$8="","Enter district enrollment in row 8",L13/$C$8)))</f>
        <v>0.05405405405405406</v>
      </c>
      <c r="N13" s="341">
        <v>10</v>
      </c>
      <c r="O13" s="199">
        <f>(IF(N13="","",IF($C$8="","Enter district enrollment in row 8",N13/$C$8)))</f>
        <v>0.03861003861003861</v>
      </c>
      <c r="Q13" s="142"/>
      <c r="R13" s="286"/>
    </row>
    <row r="14" spans="1:18" ht="28.5" customHeight="1">
      <c r="A14" s="616" t="s">
        <v>141</v>
      </c>
      <c r="B14" s="617"/>
      <c r="C14" s="618"/>
      <c r="D14" s="345">
        <v>0</v>
      </c>
      <c r="E14" s="199">
        <f>(IF(D14="","",IF($A$8="","Enter district enrollment in row 8",D14/A$8)))</f>
        <v>0</v>
      </c>
      <c r="F14" s="342">
        <v>0</v>
      </c>
      <c r="G14" s="199">
        <f>(IF(F14="","",IF($A$8="","Enter district enrollment in row 8",F14/C$8)))</f>
        <v>0</v>
      </c>
      <c r="H14" s="344">
        <v>0</v>
      </c>
      <c r="I14" s="199">
        <f aca="true" t="shared" si="0" ref="I14:K15">(IF(H14="","",IF($B$8="","Enter district enrollment in row 8",H14/$B$8)))</f>
        <v>0</v>
      </c>
      <c r="J14" s="196">
        <v>0</v>
      </c>
      <c r="K14" s="199">
        <f t="shared" si="0"/>
        <v>0</v>
      </c>
      <c r="L14" s="344">
        <v>1</v>
      </c>
      <c r="M14" s="199">
        <f aca="true" t="shared" si="1" ref="M14:O15">(IF(L14="","",IF($C$8="","Enter district enrollment in row 8",L14/$C$8)))</f>
        <v>0.003861003861003861</v>
      </c>
      <c r="N14" s="342">
        <v>0</v>
      </c>
      <c r="O14" s="199">
        <f t="shared" si="1"/>
        <v>0</v>
      </c>
      <c r="Q14" s="142"/>
      <c r="R14" s="286"/>
    </row>
    <row r="15" spans="1:18" ht="30.75" customHeight="1" thickBot="1">
      <c r="A15" s="624" t="s">
        <v>142</v>
      </c>
      <c r="B15" s="625"/>
      <c r="C15" s="672"/>
      <c r="D15" s="143">
        <f aca="true" t="shared" si="2" ref="D15:N15">IF(SUM(D13:D14)=0,"",SUM(D13:D14))</f>
        <v>9</v>
      </c>
      <c r="E15" s="199">
        <f>(IF(D15="","",IF($A$8="","Enter district enrollment in row 8",D15/A$8)))</f>
        <v>0.03383458646616541</v>
      </c>
      <c r="F15" s="144">
        <f t="shared" si="2"/>
        <v>6</v>
      </c>
      <c r="G15" s="199">
        <f>(IF(F15="","",IF($A$8="","Enter district enrollment in row 8",F15/C$8)))</f>
        <v>0.023166023166023165</v>
      </c>
      <c r="H15" s="143">
        <f t="shared" si="2"/>
        <v>6</v>
      </c>
      <c r="I15" s="199">
        <f t="shared" si="0"/>
        <v>0.024</v>
      </c>
      <c r="J15" s="144">
        <f t="shared" si="2"/>
        <v>5</v>
      </c>
      <c r="K15" s="199">
        <f t="shared" si="0"/>
        <v>0.02</v>
      </c>
      <c r="L15" s="143">
        <f t="shared" si="2"/>
        <v>15</v>
      </c>
      <c r="M15" s="199">
        <f t="shared" si="1"/>
        <v>0.05791505791505792</v>
      </c>
      <c r="N15" s="144">
        <f t="shared" si="2"/>
        <v>10</v>
      </c>
      <c r="O15" s="199">
        <f t="shared" si="1"/>
        <v>0.03861003861003861</v>
      </c>
      <c r="Q15" s="142"/>
      <c r="R15" s="286"/>
    </row>
    <row r="16" spans="1:15" ht="68.25" customHeight="1" thickBot="1">
      <c r="A16" s="684"/>
      <c r="B16" s="443"/>
      <c r="C16" s="443"/>
      <c r="D16" s="443"/>
      <c r="E16" s="443"/>
      <c r="F16" s="443"/>
      <c r="G16" s="443"/>
      <c r="H16" s="443"/>
      <c r="I16" s="443"/>
      <c r="J16" s="443"/>
      <c r="K16" s="443"/>
      <c r="L16" s="443"/>
      <c r="M16" s="443"/>
      <c r="N16" s="443"/>
      <c r="O16" s="443"/>
    </row>
    <row r="17" spans="1:15" ht="24" customHeight="1" thickBot="1">
      <c r="A17" s="608" t="s">
        <v>505</v>
      </c>
      <c r="B17" s="609"/>
      <c r="C17" s="609"/>
      <c r="D17" s="609"/>
      <c r="E17" s="609"/>
      <c r="F17" s="609"/>
      <c r="G17" s="609"/>
      <c r="H17" s="609"/>
      <c r="I17" s="609"/>
      <c r="J17" s="609"/>
      <c r="K17" s="609"/>
      <c r="L17" s="609"/>
      <c r="M17" s="609"/>
      <c r="N17" s="609"/>
      <c r="O17" s="610"/>
    </row>
    <row r="18" spans="1:15" ht="19.5" customHeight="1">
      <c r="A18" s="620" t="s">
        <v>143</v>
      </c>
      <c r="B18" s="621"/>
      <c r="C18" s="621"/>
      <c r="D18" s="550" t="s">
        <v>125</v>
      </c>
      <c r="E18" s="551"/>
      <c r="F18" s="551"/>
      <c r="G18" s="601"/>
      <c r="H18" s="605" t="s">
        <v>126</v>
      </c>
      <c r="I18" s="606"/>
      <c r="J18" s="606"/>
      <c r="K18" s="607"/>
      <c r="L18" s="605" t="s">
        <v>137</v>
      </c>
      <c r="M18" s="606"/>
      <c r="N18" s="606"/>
      <c r="O18" s="607"/>
    </row>
    <row r="19" spans="1:18" s="133" customFormat="1" ht="37.5" customHeight="1" thickBot="1">
      <c r="A19" s="622"/>
      <c r="B19" s="623"/>
      <c r="C19" s="623"/>
      <c r="D19" s="145" t="s">
        <v>144</v>
      </c>
      <c r="E19" s="146" t="s">
        <v>17</v>
      </c>
      <c r="F19" s="146" t="s">
        <v>145</v>
      </c>
      <c r="G19" s="147" t="s">
        <v>18</v>
      </c>
      <c r="H19" s="145" t="s">
        <v>144</v>
      </c>
      <c r="I19" s="146" t="s">
        <v>17</v>
      </c>
      <c r="J19" s="146" t="s">
        <v>145</v>
      </c>
      <c r="K19" s="147" t="s">
        <v>18</v>
      </c>
      <c r="L19" s="145" t="s">
        <v>144</v>
      </c>
      <c r="M19" s="146" t="s">
        <v>17</v>
      </c>
      <c r="N19" s="146" t="s">
        <v>145</v>
      </c>
      <c r="O19" s="147" t="s">
        <v>18</v>
      </c>
      <c r="Q19" s="148"/>
      <c r="R19" s="149"/>
    </row>
    <row r="20" spans="1:18" s="133" customFormat="1" ht="28.5" customHeight="1" thickBot="1">
      <c r="A20" s="630" t="s">
        <v>146</v>
      </c>
      <c r="B20" s="631"/>
      <c r="C20" s="632"/>
      <c r="D20" s="351">
        <v>44</v>
      </c>
      <c r="E20" s="199">
        <f>(IF(D20="","",IF($A$8="","Enter district enrollment in row 8",D20/A$8)))</f>
        <v>0.16541353383458646</v>
      </c>
      <c r="F20" s="150">
        <v>0.136</v>
      </c>
      <c r="G20" s="352" t="str">
        <f>IF(E20="Enter district enrollment in row 8","",IF(D20="","",IF(E20&gt;F20,"Above",IF(E20&lt;F20,"Below",IF(E20=F20,"Same")))))</f>
        <v>Above</v>
      </c>
      <c r="H20" s="351">
        <v>40</v>
      </c>
      <c r="I20" s="199">
        <f>(IF(H20="","",IF($B$8="","Enter district enrollment in row 8",H20/$B$8)))</f>
        <v>0.16</v>
      </c>
      <c r="J20" s="150">
        <v>0.1215</v>
      </c>
      <c r="K20" s="352" t="str">
        <f>IF(E20="Enter district enrollment in row 8","",IF(H20="","",IF(I20&gt;J20,"Above",IF(I20&lt;J20,"Below",IF(I20=J20,"Same")))))</f>
        <v>Above</v>
      </c>
      <c r="L20" s="351">
        <v>36</v>
      </c>
      <c r="M20" s="199">
        <f>(IF(L20="","",IF($C$8="","Enter district enrollment in row 8",L20/$C$8)))</f>
        <v>0.138996138996139</v>
      </c>
      <c r="N20" s="150" t="s">
        <v>65</v>
      </c>
      <c r="O20" s="356">
        <f>IF(M20="Enter district enrollment in row 8","",IF(N20="TBD","",IF(L20="","",IF(M20&gt;N20,"Above",IF(M20&lt;N20,"Below",IF(M20=N20,"Same"))))))</f>
      </c>
      <c r="Q20" s="148"/>
      <c r="R20" s="149"/>
    </row>
    <row r="21" spans="1:19" ht="28.5" customHeight="1" thickBot="1">
      <c r="A21" s="633" t="s">
        <v>147</v>
      </c>
      <c r="B21" s="634"/>
      <c r="C21" s="635"/>
      <c r="D21" s="312">
        <v>8</v>
      </c>
      <c r="E21" s="199">
        <f>(IF(D21="","",IF($A$8="","Enter district enrollment in row 8",D21/A$8)))</f>
        <v>0.03007518796992481</v>
      </c>
      <c r="F21" s="151">
        <v>0.0184</v>
      </c>
      <c r="G21" s="152" t="str">
        <f>IF(E20="Enter district enrollment in row 8","",IF(D21="","",IF(E21&gt;F21,"Above",IF(E21&lt;F21,"Below",IF(E21=F21,"Same")))))</f>
        <v>Above</v>
      </c>
      <c r="H21" s="312">
        <v>5</v>
      </c>
      <c r="I21" s="199">
        <f>(IF(H21="","",IF($B$8="","Enter district enrollment in row 8",H21/$B$8)))</f>
        <v>0.02</v>
      </c>
      <c r="J21" s="151">
        <v>0.0166</v>
      </c>
      <c r="K21" s="152" t="str">
        <f>IF(E20="Enter district enrollment in row 8","",IF(H21="","",IF(I21&gt;J21,"Above",IF(I21&lt;J21,"Below",IF(I21=J21,"Same")))))</f>
        <v>Above</v>
      </c>
      <c r="L21" s="312">
        <v>5</v>
      </c>
      <c r="M21" s="199">
        <f>(IF(L21="","",IF($C$8="","Enter district enrollment in row 8",L21/$C$8)))</f>
        <v>0.019305019305019305</v>
      </c>
      <c r="N21" s="150" t="s">
        <v>65</v>
      </c>
      <c r="O21" s="356">
        <f>IF(M21="Enter district enrollment in row 8","",IF(N21="TBD","",IF(L21="","",IF(M21&gt;N21,"Above",IF(M21&lt;N21,"Below",IF(M21=N21,"Same"))))))</f>
      </c>
      <c r="R21" s="287"/>
      <c r="S21" s="134"/>
    </row>
    <row r="22" spans="1:19" ht="28.5" customHeight="1" thickBot="1">
      <c r="A22" s="616" t="s">
        <v>148</v>
      </c>
      <c r="B22" s="617"/>
      <c r="C22" s="619"/>
      <c r="D22" s="313">
        <v>14</v>
      </c>
      <c r="E22" s="199">
        <f>(IF(D22="","",IF($A$8="","Enter district enrollment in row 8",D22/A$8)))</f>
        <v>0.05263157894736842</v>
      </c>
      <c r="F22" s="153">
        <v>0.0345</v>
      </c>
      <c r="G22" s="154" t="str">
        <f>IF(E20="Enter district enrollment in row 8","",IF(D22="","",IF(E22&gt;F22,"Above",IF(E22&lt;F22,"Below",IF(E22=F22,"Same")))))</f>
        <v>Above</v>
      </c>
      <c r="H22" s="313">
        <v>14</v>
      </c>
      <c r="I22" s="199">
        <f>(IF(H22="","",IF($B$8="","Enter district enrollment in row 8",H22/$B$8)))</f>
        <v>0.056</v>
      </c>
      <c r="J22" s="153">
        <v>0.0343</v>
      </c>
      <c r="K22" s="154" t="str">
        <f>IF(E20="Enter district enrollment in row 8","",IF(H22="","",IF(I22&gt;J22,"Above",IF(I22&lt;J22,"Below",IF(I22=J22,"Same")))))</f>
        <v>Above</v>
      </c>
      <c r="L22" s="313">
        <v>10</v>
      </c>
      <c r="M22" s="199">
        <f>(IF(L22="","",IF($C$8="","Enter district enrollment in row 8",L22/$C$8)))</f>
        <v>0.03861003861003861</v>
      </c>
      <c r="N22" s="150" t="s">
        <v>65</v>
      </c>
      <c r="O22" s="356">
        <f>IF(M22="Enter district enrollment in row 8","",IF(N22="TBD","",IF(L22="","",IF(M22&gt;N22,"Above",IF(M22&lt;N22,"Below",IF(M22=N22,"Same"))))))</f>
      </c>
      <c r="R22" s="287"/>
      <c r="S22" s="134"/>
    </row>
    <row r="23" spans="1:19" ht="28.5" customHeight="1" thickBot="1">
      <c r="A23" s="616" t="s">
        <v>149</v>
      </c>
      <c r="B23" s="617"/>
      <c r="C23" s="619"/>
      <c r="D23" s="313">
        <v>2</v>
      </c>
      <c r="E23" s="199">
        <f>(IF(D23="","",IF($A$8="","Enter district enrollment in row 8",D23/A$8)))</f>
        <v>0.007518796992481203</v>
      </c>
      <c r="F23" s="153">
        <v>0.0196</v>
      </c>
      <c r="G23" s="154" t="str">
        <f>IF(E20="Enter district enrollment in row 8","",IF(D23="","",IF(E23&gt;F23,"Above",IF(E23&lt;F23,"Below",IF(E23=F23,"Same")))))</f>
        <v>Below</v>
      </c>
      <c r="H23" s="313">
        <v>3</v>
      </c>
      <c r="I23" s="199">
        <f>(IF(H23="","",IF($B$8="","Enter district enrollment in row 8",H23/$B$8)))</f>
        <v>0.012</v>
      </c>
      <c r="J23" s="153">
        <v>0.0196</v>
      </c>
      <c r="K23" s="154" t="str">
        <f>IF(E20="Enter district enrollment in row 8","",IF(H23="","",IF(I23&gt;J23,"Above",IF(I23&lt;J23,"Below",IF(I23=J23,"Same")))))</f>
        <v>Below</v>
      </c>
      <c r="L23" s="313">
        <v>4</v>
      </c>
      <c r="M23" s="199">
        <f>(IF(L23="","",IF($C$8="","Enter district enrollment in row 8",L23/$C$8)))</f>
        <v>0.015444015444015444</v>
      </c>
      <c r="N23" s="150" t="s">
        <v>65</v>
      </c>
      <c r="O23" s="356">
        <f>IF(M23="Enter district enrollment in row 8","",IF(N23="TBD","",IF(L23="","",IF(M23&gt;N23,"Above",IF(M23&lt;N23,"Below",IF(M23=N23,"Same"))))))</f>
      </c>
      <c r="R23" s="287"/>
      <c r="S23" s="134"/>
    </row>
    <row r="24" spans="1:19" ht="28.5" customHeight="1" thickBot="1">
      <c r="A24" s="624" t="s">
        <v>150</v>
      </c>
      <c r="B24" s="625"/>
      <c r="C24" s="626"/>
      <c r="D24" s="314">
        <v>7</v>
      </c>
      <c r="E24" s="199">
        <f>(IF(D24="","",IF($A$8="","Enter district enrollment in row 8",D24/A$8)))</f>
        <v>0.02631578947368421</v>
      </c>
      <c r="F24" s="155">
        <v>0.0181</v>
      </c>
      <c r="G24" s="156" t="str">
        <f>IF(E20="Enter district enrollment in row 8","",IF(D24="","",IF(E24&gt;F24,"Above",IF(E24&lt;F24,"Below",IF(E24=F24,"Same")))))</f>
        <v>Above</v>
      </c>
      <c r="H24" s="314">
        <v>4</v>
      </c>
      <c r="I24" s="199">
        <f>(IF(H24="","",IF($B$8="","Enter district enrollment in row 8",H24/$B$8)))</f>
        <v>0.016</v>
      </c>
      <c r="J24" s="155">
        <v>0.0186</v>
      </c>
      <c r="K24" s="156" t="str">
        <f>IF(E20="Enter district enrollment in row 8","",IF(H24="","",IF(I24&gt;J24,"Above",IF(I24&lt;J24,"Below",IF(I24=J24,"Same")))))</f>
        <v>Below</v>
      </c>
      <c r="L24" s="314">
        <v>6</v>
      </c>
      <c r="M24" s="199">
        <f>(IF(L24="","",IF($C$8="","Enter district enrollment in row 8",L24/$C$8)))</f>
        <v>0.023166023166023165</v>
      </c>
      <c r="N24" s="150" t="s">
        <v>65</v>
      </c>
      <c r="O24" s="356">
        <f>IF(M24="Enter district enrollment in row 8","",IF(N24="TBD","",IF(L24="","",IF(M24&gt;N24,"Above",IF(M24&lt;N24,"Below",IF(M24=N24,"Same"))))))</f>
      </c>
      <c r="R24" s="287"/>
      <c r="S24" s="134"/>
    </row>
    <row r="25" spans="1:18" s="142" customFormat="1" ht="18" customHeight="1" thickBot="1">
      <c r="A25" s="689"/>
      <c r="B25" s="689"/>
      <c r="C25" s="689"/>
      <c r="D25" s="689"/>
      <c r="E25" s="689"/>
      <c r="F25" s="689"/>
      <c r="G25" s="689"/>
      <c r="H25" s="689"/>
      <c r="I25" s="689"/>
      <c r="J25" s="689"/>
      <c r="K25" s="689"/>
      <c r="L25" s="689"/>
      <c r="M25" s="689"/>
      <c r="N25" s="689"/>
      <c r="O25" s="689"/>
      <c r="R25" s="286"/>
    </row>
    <row r="26" spans="1:15" ht="24.75" customHeight="1" thickBot="1">
      <c r="A26" s="608" t="s">
        <v>4</v>
      </c>
      <c r="B26" s="609"/>
      <c r="C26" s="609"/>
      <c r="D26" s="609"/>
      <c r="E26" s="609"/>
      <c r="F26" s="609"/>
      <c r="G26" s="609"/>
      <c r="H26" s="609"/>
      <c r="I26" s="609"/>
      <c r="J26" s="609"/>
      <c r="K26" s="609"/>
      <c r="L26" s="609"/>
      <c r="M26" s="609"/>
      <c r="N26" s="609"/>
      <c r="O26" s="610"/>
    </row>
    <row r="27" spans="1:15" ht="21" customHeight="1">
      <c r="A27" s="586" t="s">
        <v>506</v>
      </c>
      <c r="B27" s="643"/>
      <c r="C27" s="644"/>
      <c r="D27" s="661" t="s">
        <v>1</v>
      </c>
      <c r="E27" s="662"/>
      <c r="F27" s="662"/>
      <c r="G27" s="662"/>
      <c r="H27" s="663"/>
      <c r="I27" s="571" t="s">
        <v>2</v>
      </c>
      <c r="J27" s="664"/>
      <c r="K27" s="664"/>
      <c r="L27" s="664"/>
      <c r="M27" s="665"/>
      <c r="N27" s="562" t="s">
        <v>3</v>
      </c>
      <c r="O27" s="564"/>
    </row>
    <row r="28" spans="1:20" ht="39" customHeight="1">
      <c r="A28" s="587"/>
      <c r="B28" s="645"/>
      <c r="C28" s="646"/>
      <c r="D28" s="577" t="s">
        <v>108</v>
      </c>
      <c r="E28" s="579" t="s">
        <v>28</v>
      </c>
      <c r="F28" s="603"/>
      <c r="G28" s="579" t="s">
        <v>29</v>
      </c>
      <c r="H28" s="604"/>
      <c r="I28" s="577" t="s">
        <v>108</v>
      </c>
      <c r="J28" s="579" t="s">
        <v>28</v>
      </c>
      <c r="K28" s="603"/>
      <c r="L28" s="579" t="s">
        <v>29</v>
      </c>
      <c r="M28" s="604"/>
      <c r="N28" s="614" t="s">
        <v>77</v>
      </c>
      <c r="O28" s="615"/>
      <c r="T28" s="157"/>
    </row>
    <row r="29" spans="1:15" ht="28.5" customHeight="1">
      <c r="A29" s="588"/>
      <c r="B29" s="647"/>
      <c r="C29" s="648"/>
      <c r="D29" s="602"/>
      <c r="E29" s="228" t="s">
        <v>151</v>
      </c>
      <c r="F29" s="228" t="s">
        <v>109</v>
      </c>
      <c r="G29" s="228" t="s">
        <v>151</v>
      </c>
      <c r="H29" s="158" t="s">
        <v>109</v>
      </c>
      <c r="I29" s="602"/>
      <c r="J29" s="228" t="s">
        <v>151</v>
      </c>
      <c r="K29" s="228" t="s">
        <v>109</v>
      </c>
      <c r="L29" s="228" t="s">
        <v>151</v>
      </c>
      <c r="M29" s="158" t="s">
        <v>109</v>
      </c>
      <c r="N29" s="225" t="s">
        <v>151</v>
      </c>
      <c r="O29" s="158" t="s">
        <v>21</v>
      </c>
    </row>
    <row r="30" spans="1:18" s="157" customFormat="1" ht="24.75" customHeight="1">
      <c r="A30" s="611" t="s">
        <v>152</v>
      </c>
      <c r="B30" s="612"/>
      <c r="C30" s="613"/>
      <c r="D30" s="348"/>
      <c r="E30" s="349"/>
      <c r="F30" s="349"/>
      <c r="G30" s="349"/>
      <c r="H30" s="350"/>
      <c r="I30" s="348"/>
      <c r="J30" s="349"/>
      <c r="K30" s="349"/>
      <c r="L30" s="349"/>
      <c r="M30" s="350"/>
      <c r="N30" s="309">
        <v>0</v>
      </c>
      <c r="O30" s="200">
        <f>IF(N30="","",IF(B$8="","Enter district enrollment in row 8",IF(N30="","",N30/B$8)))</f>
        <v>0</v>
      </c>
      <c r="R30" s="288"/>
    </row>
    <row r="31" spans="1:18" s="157" customFormat="1" ht="24.75" customHeight="1">
      <c r="A31" s="611" t="s">
        <v>153</v>
      </c>
      <c r="B31" s="612"/>
      <c r="C31" s="613"/>
      <c r="D31" s="348"/>
      <c r="E31" s="349"/>
      <c r="F31" s="349"/>
      <c r="G31" s="349"/>
      <c r="H31" s="350"/>
      <c r="I31" s="348"/>
      <c r="J31" s="349"/>
      <c r="K31" s="349"/>
      <c r="L31" s="349"/>
      <c r="M31" s="350"/>
      <c r="N31" s="309">
        <v>0</v>
      </c>
      <c r="O31" s="200">
        <f aca="true" t="shared" si="3" ref="O31:O42">IF(N31="","",IF(B$8="","Enter district enrollment in row 8",IF(N31="","",N31/B$8)))</f>
        <v>0</v>
      </c>
      <c r="R31" s="288"/>
    </row>
    <row r="32" spans="1:18" s="157" customFormat="1" ht="24.75" customHeight="1" thickBot="1">
      <c r="A32" s="611" t="s">
        <v>154</v>
      </c>
      <c r="B32" s="612"/>
      <c r="C32" s="613"/>
      <c r="D32" s="348"/>
      <c r="E32" s="349"/>
      <c r="F32" s="349"/>
      <c r="G32" s="349"/>
      <c r="H32" s="350"/>
      <c r="I32" s="348"/>
      <c r="J32" s="349"/>
      <c r="K32" s="349"/>
      <c r="L32" s="349"/>
      <c r="M32" s="350"/>
      <c r="N32" s="309">
        <v>0</v>
      </c>
      <c r="O32" s="200">
        <f t="shared" si="3"/>
        <v>0</v>
      </c>
      <c r="R32" s="288"/>
    </row>
    <row r="33" spans="1:18" s="157" customFormat="1" ht="24.75" customHeight="1" thickBot="1">
      <c r="A33" s="611" t="s">
        <v>155</v>
      </c>
      <c r="B33" s="612"/>
      <c r="C33" s="613"/>
      <c r="D33" s="351">
        <v>19</v>
      </c>
      <c r="E33" s="310">
        <v>1</v>
      </c>
      <c r="F33" s="259">
        <f aca="true" t="shared" si="4" ref="F33:F38">IF(AND(D33="",E33=""),"",IF(AND(D33="",E33&lt;&gt;""),"# Students Tested?",IF(D33="","",E33/D33)))</f>
        <v>0.05263157894736842</v>
      </c>
      <c r="G33" s="310">
        <v>2</v>
      </c>
      <c r="H33" s="259">
        <f aca="true" t="shared" si="5" ref="H33:H38">IF(AND(D33="",G33=""),"",IF(AND(D33="",G33&lt;&gt;""),"# Students Tested?",IF(D33="","",G33/D33)))</f>
        <v>0.10526315789473684</v>
      </c>
      <c r="I33" s="351">
        <v>18</v>
      </c>
      <c r="J33" s="310">
        <v>3</v>
      </c>
      <c r="K33" s="259">
        <f aca="true" t="shared" si="6" ref="K33:K38">IF(AND(I33="",J33=""),"",IF(AND(I33="",J33&lt;&gt;""),"# Students Tested?",IF(I33="","",J33/I33)))</f>
        <v>0.16666666666666666</v>
      </c>
      <c r="L33" s="310">
        <v>2</v>
      </c>
      <c r="M33" s="259">
        <f aca="true" t="shared" si="7" ref="M33:M38">IF(AND(I33="",L33=""),"",IF(AND(I33="",L33&lt;&gt;""),"# Students Tested?",IF(I33="","",L33/I33)))</f>
        <v>0.1111111111111111</v>
      </c>
      <c r="N33" s="309">
        <v>0</v>
      </c>
      <c r="O33" s="200">
        <f t="shared" si="3"/>
        <v>0</v>
      </c>
      <c r="R33" s="288"/>
    </row>
    <row r="34" spans="1:18" s="157" customFormat="1" ht="24.75" customHeight="1">
      <c r="A34" s="611" t="s">
        <v>156</v>
      </c>
      <c r="B34" s="612"/>
      <c r="C34" s="613"/>
      <c r="D34" s="312">
        <v>20</v>
      </c>
      <c r="E34" s="310">
        <v>5</v>
      </c>
      <c r="F34" s="259"/>
      <c r="G34" s="310">
        <v>2</v>
      </c>
      <c r="H34" s="259"/>
      <c r="I34" s="312">
        <v>20</v>
      </c>
      <c r="J34" s="310">
        <v>11</v>
      </c>
      <c r="K34" s="259"/>
      <c r="L34" s="310">
        <v>2</v>
      </c>
      <c r="M34" s="259"/>
      <c r="N34" s="309">
        <v>0</v>
      </c>
      <c r="O34" s="200">
        <f t="shared" si="3"/>
        <v>0</v>
      </c>
      <c r="R34" s="288"/>
    </row>
    <row r="35" spans="1:18" s="157" customFormat="1" ht="24.75" customHeight="1">
      <c r="A35" s="611" t="s">
        <v>157</v>
      </c>
      <c r="B35" s="612"/>
      <c r="C35" s="613"/>
      <c r="D35" s="313">
        <v>14</v>
      </c>
      <c r="E35" s="310">
        <v>2</v>
      </c>
      <c r="F35" s="259">
        <f t="shared" si="4"/>
        <v>0.14285714285714285</v>
      </c>
      <c r="G35" s="310">
        <v>1</v>
      </c>
      <c r="H35" s="259">
        <f t="shared" si="5"/>
        <v>0.07142857142857142</v>
      </c>
      <c r="I35" s="313">
        <v>15</v>
      </c>
      <c r="J35" s="310">
        <v>6</v>
      </c>
      <c r="K35" s="259">
        <f t="shared" si="6"/>
        <v>0.4</v>
      </c>
      <c r="L35" s="310">
        <v>4</v>
      </c>
      <c r="M35" s="259">
        <f t="shared" si="7"/>
        <v>0.26666666666666666</v>
      </c>
      <c r="N35" s="309">
        <v>0</v>
      </c>
      <c r="O35" s="200">
        <f t="shared" si="3"/>
        <v>0</v>
      </c>
      <c r="R35" s="288"/>
    </row>
    <row r="36" spans="1:18" s="157" customFormat="1" ht="24.75" customHeight="1">
      <c r="A36" s="611" t="s">
        <v>158</v>
      </c>
      <c r="B36" s="612"/>
      <c r="C36" s="613"/>
      <c r="D36" s="313">
        <v>17</v>
      </c>
      <c r="E36" s="310">
        <v>1</v>
      </c>
      <c r="F36" s="259">
        <f t="shared" si="4"/>
        <v>0.058823529411764705</v>
      </c>
      <c r="G36" s="310">
        <v>3</v>
      </c>
      <c r="H36" s="259">
        <f t="shared" si="5"/>
        <v>0.17647058823529413</v>
      </c>
      <c r="I36" s="313">
        <v>17</v>
      </c>
      <c r="J36" s="310">
        <v>4</v>
      </c>
      <c r="K36" s="259">
        <f t="shared" si="6"/>
        <v>0.23529411764705882</v>
      </c>
      <c r="L36" s="310">
        <v>5</v>
      </c>
      <c r="M36" s="259">
        <f t="shared" si="7"/>
        <v>0.29411764705882354</v>
      </c>
      <c r="N36" s="309">
        <v>0</v>
      </c>
      <c r="O36" s="200">
        <f t="shared" si="3"/>
        <v>0</v>
      </c>
      <c r="R36" s="288"/>
    </row>
    <row r="37" spans="1:18" s="157" customFormat="1" ht="24.75" customHeight="1" thickBot="1">
      <c r="A37" s="611" t="s">
        <v>159</v>
      </c>
      <c r="B37" s="612"/>
      <c r="C37" s="613"/>
      <c r="D37" s="314">
        <v>17</v>
      </c>
      <c r="E37" s="310">
        <v>3</v>
      </c>
      <c r="F37" s="259">
        <f t="shared" si="4"/>
        <v>0.17647058823529413</v>
      </c>
      <c r="G37" s="310">
        <v>5</v>
      </c>
      <c r="H37" s="259">
        <f t="shared" si="5"/>
        <v>0.29411764705882354</v>
      </c>
      <c r="I37" s="314">
        <v>17</v>
      </c>
      <c r="J37" s="310">
        <v>4</v>
      </c>
      <c r="K37" s="259">
        <f t="shared" si="6"/>
        <v>0.23529411764705882</v>
      </c>
      <c r="L37" s="310">
        <v>5</v>
      </c>
      <c r="M37" s="259">
        <f t="shared" si="7"/>
        <v>0.29411764705882354</v>
      </c>
      <c r="N37" s="309">
        <v>0</v>
      </c>
      <c r="O37" s="200">
        <f t="shared" si="3"/>
        <v>0</v>
      </c>
      <c r="R37" s="288"/>
    </row>
    <row r="38" spans="1:18" s="157" customFormat="1" ht="24.75" customHeight="1">
      <c r="A38" s="611" t="s">
        <v>160</v>
      </c>
      <c r="B38" s="612"/>
      <c r="C38" s="613"/>
      <c r="D38" s="309">
        <v>18</v>
      </c>
      <c r="E38" s="310">
        <v>2</v>
      </c>
      <c r="F38" s="259">
        <f t="shared" si="4"/>
        <v>0.1111111111111111</v>
      </c>
      <c r="G38" s="310">
        <v>4</v>
      </c>
      <c r="H38" s="259">
        <f t="shared" si="5"/>
        <v>0.2222222222222222</v>
      </c>
      <c r="I38" s="309">
        <v>17</v>
      </c>
      <c r="J38" s="310">
        <v>3</v>
      </c>
      <c r="K38" s="259">
        <f t="shared" si="6"/>
        <v>0.17647058823529413</v>
      </c>
      <c r="L38" s="310">
        <v>6</v>
      </c>
      <c r="M38" s="259">
        <f t="shared" si="7"/>
        <v>0.35294117647058826</v>
      </c>
      <c r="N38" s="309">
        <v>0</v>
      </c>
      <c r="O38" s="200">
        <f t="shared" si="3"/>
        <v>0</v>
      </c>
      <c r="R38" s="288"/>
    </row>
    <row r="39" spans="1:18" s="157" customFormat="1" ht="24.75" customHeight="1">
      <c r="A39" s="611" t="s">
        <v>161</v>
      </c>
      <c r="B39" s="612"/>
      <c r="C39" s="613"/>
      <c r="D39" s="203"/>
      <c r="E39" s="163"/>
      <c r="F39" s="261"/>
      <c r="G39" s="163"/>
      <c r="H39" s="262"/>
      <c r="I39" s="203"/>
      <c r="J39" s="164"/>
      <c r="K39" s="261"/>
      <c r="L39" s="163"/>
      <c r="M39" s="262"/>
      <c r="N39" s="309">
        <v>0</v>
      </c>
      <c r="O39" s="200">
        <f t="shared" si="3"/>
        <v>0</v>
      </c>
      <c r="R39" s="288"/>
    </row>
    <row r="40" spans="1:18" s="157" customFormat="1" ht="24.75" customHeight="1">
      <c r="A40" s="685" t="s">
        <v>162</v>
      </c>
      <c r="B40" s="686"/>
      <c r="C40" s="687"/>
      <c r="D40" s="309">
        <v>19</v>
      </c>
      <c r="E40" s="315">
        <v>2</v>
      </c>
      <c r="F40" s="259">
        <f>IF(AND(D40="",E40=""),"",IF(AND(D40="",E40&lt;&gt;""),"# Students Tested?",IF(D40="","",E40/D40)))</f>
        <v>0.10526315789473684</v>
      </c>
      <c r="G40" s="311">
        <v>1</v>
      </c>
      <c r="H40" s="259">
        <f>IF(AND(D40="",G40=""),"",IF(AND(D40="",G40&lt;&gt;""),"# Students Tested?",IF(D40="","",G40/D40)))</f>
        <v>0.05263157894736842</v>
      </c>
      <c r="I40" s="203"/>
      <c r="J40" s="163"/>
      <c r="K40" s="259">
        <f>IF(AND(I40="",J40=""),"",IF(AND(I40="",J40&lt;&gt;""),"# Students Tested?",IF(I40="","",J40/I40)))</f>
      </c>
      <c r="L40" s="163"/>
      <c r="M40" s="259">
        <f>IF(AND(I40="",L40=""),"",IF(AND(I40="",L40&lt;&gt;""),"# Students Tested?",IF(I40="","",L40/I40)))</f>
      </c>
      <c r="N40" s="309">
        <v>0</v>
      </c>
      <c r="O40" s="200">
        <f t="shared" si="3"/>
        <v>0</v>
      </c>
      <c r="R40" s="288"/>
    </row>
    <row r="41" spans="1:18" s="157" customFormat="1" ht="24.75" customHeight="1">
      <c r="A41" s="685" t="s">
        <v>163</v>
      </c>
      <c r="B41" s="686"/>
      <c r="C41" s="687"/>
      <c r="D41" s="203"/>
      <c r="E41" s="163"/>
      <c r="F41" s="201"/>
      <c r="G41" s="163"/>
      <c r="H41" s="205"/>
      <c r="I41" s="309">
        <v>14</v>
      </c>
      <c r="J41" s="310">
        <v>10</v>
      </c>
      <c r="K41" s="201"/>
      <c r="L41" s="310">
        <v>2</v>
      </c>
      <c r="M41" s="205"/>
      <c r="N41" s="309">
        <v>0</v>
      </c>
      <c r="O41" s="200">
        <f t="shared" si="3"/>
        <v>0</v>
      </c>
      <c r="R41" s="288"/>
    </row>
    <row r="42" spans="1:18" s="157" customFormat="1" ht="24.75" customHeight="1">
      <c r="A42" s="685" t="s">
        <v>164</v>
      </c>
      <c r="B42" s="686"/>
      <c r="C42" s="687"/>
      <c r="D42" s="203"/>
      <c r="E42" s="197"/>
      <c r="F42" s="202"/>
      <c r="G42" s="197"/>
      <c r="H42" s="206"/>
      <c r="I42" s="203"/>
      <c r="J42" s="197"/>
      <c r="K42" s="202"/>
      <c r="L42" s="197"/>
      <c r="M42" s="206"/>
      <c r="N42" s="309">
        <v>0</v>
      </c>
      <c r="O42" s="200">
        <f t="shared" si="3"/>
        <v>0</v>
      </c>
      <c r="R42" s="288"/>
    </row>
    <row r="43" spans="1:18" s="157" customFormat="1" ht="24.75" customHeight="1" thickBot="1">
      <c r="A43" s="690" t="s">
        <v>14</v>
      </c>
      <c r="B43" s="691"/>
      <c r="C43" s="692"/>
      <c r="D43" s="209">
        <f>IF(SUM(D30:D42)=0,"",SUM(D30:D42))</f>
        <v>124</v>
      </c>
      <c r="E43" s="396">
        <f>IF(D43="","",SUM(E33:E40)-SUMIF(F33:F40,"# Students Tested?",E33:E40))</f>
        <v>16</v>
      </c>
      <c r="F43" s="259">
        <f>IF(D43="","",SUMPRODUCT(D33:D40,F33:F40)/D43)</f>
        <v>0.08870967741935484</v>
      </c>
      <c r="G43" s="396">
        <f>IF(D43="","",SUM(G33:G40)-SUMIF(H33:H40,"# Students Tested?",G33:G40))</f>
        <v>18</v>
      </c>
      <c r="H43" s="260">
        <f>IF(D43="","",IF(G43="","",G43/D43))</f>
        <v>0.14516129032258066</v>
      </c>
      <c r="I43" s="209">
        <f>IF(SUM(I30:I42)=0,"",SUM(I30:I42))</f>
        <v>118</v>
      </c>
      <c r="J43" s="396">
        <f>IF(I43="","",SUM(J33:J40)-SUMIF(K33:K40,"# Students Tested?",J33:J40))</f>
        <v>31</v>
      </c>
      <c r="K43" s="259">
        <f>IF(I43="","",SUMPRODUCT(I33:I40,K33:K40)/I43)</f>
        <v>0.1694915254237288</v>
      </c>
      <c r="L43" s="396">
        <f>IF(I43="","",SUM(L33:L40)-SUMIF(M33:M40,"# Students Tested?",L33:L40))</f>
        <v>24</v>
      </c>
      <c r="M43" s="260">
        <f>IF(I43="","",IF(L43="","",L43/I43))</f>
        <v>0.2033898305084746</v>
      </c>
      <c r="N43" s="210">
        <f>IF(COUNT(N30:N42)&lt;1,"",SUM(N30:N42))</f>
        <v>0</v>
      </c>
      <c r="O43" s="200">
        <f>IF(N43="","",IF(B$8="","Enter district enrollment in row 8",N43/B$8))</f>
        <v>0</v>
      </c>
      <c r="R43" s="288"/>
    </row>
    <row r="44" spans="1:18" s="157" customFormat="1" ht="21" customHeight="1">
      <c r="A44" s="637" t="s">
        <v>224</v>
      </c>
      <c r="B44" s="638"/>
      <c r="C44" s="638"/>
      <c r="D44" s="638"/>
      <c r="E44" s="638"/>
      <c r="F44" s="638"/>
      <c r="G44" s="638"/>
      <c r="H44" s="638"/>
      <c r="I44" s="638"/>
      <c r="J44" s="638"/>
      <c r="K44" s="638"/>
      <c r="L44" s="638"/>
      <c r="M44" s="638"/>
      <c r="N44" s="638"/>
      <c r="O44" s="639"/>
      <c r="R44" s="288"/>
    </row>
    <row r="45" spans="1:18" s="157" customFormat="1" ht="27" customHeight="1">
      <c r="A45" s="570" t="s">
        <v>42</v>
      </c>
      <c r="B45" s="548"/>
      <c r="C45" s="548"/>
      <c r="D45" s="548"/>
      <c r="E45" s="548"/>
      <c r="F45" s="547" t="s">
        <v>41</v>
      </c>
      <c r="G45" s="548"/>
      <c r="H45" s="548"/>
      <c r="I45" s="548"/>
      <c r="J45" s="548"/>
      <c r="K45" s="547" t="s">
        <v>115</v>
      </c>
      <c r="L45" s="548"/>
      <c r="M45" s="548"/>
      <c r="N45" s="548"/>
      <c r="O45" s="549"/>
      <c r="R45" s="288"/>
    </row>
    <row r="46" spans="1:18" s="157" customFormat="1" ht="63" customHeight="1" thickBot="1">
      <c r="A46" s="531" t="s">
        <v>530</v>
      </c>
      <c r="B46" s="532"/>
      <c r="C46" s="532"/>
      <c r="D46" s="532"/>
      <c r="E46" s="532"/>
      <c r="F46" s="533" t="s">
        <v>533</v>
      </c>
      <c r="G46" s="532"/>
      <c r="H46" s="532"/>
      <c r="I46" s="532"/>
      <c r="J46" s="532"/>
      <c r="K46" s="533" t="s">
        <v>542</v>
      </c>
      <c r="L46" s="532"/>
      <c r="M46" s="532"/>
      <c r="N46" s="532"/>
      <c r="O46" s="543"/>
      <c r="R46" s="288"/>
    </row>
    <row r="47" spans="1:15" ht="18" customHeight="1" thickBot="1">
      <c r="A47" s="688"/>
      <c r="B47" s="688"/>
      <c r="C47" s="688"/>
      <c r="D47" s="688"/>
      <c r="E47" s="688"/>
      <c r="F47" s="688"/>
      <c r="G47" s="688"/>
      <c r="H47" s="688"/>
      <c r="I47" s="688"/>
      <c r="J47" s="688"/>
      <c r="K47" s="688"/>
      <c r="L47" s="688"/>
      <c r="M47" s="688"/>
      <c r="N47" s="688"/>
      <c r="O47" s="688"/>
    </row>
    <row r="48" spans="1:15" ht="24.75" customHeight="1">
      <c r="A48" s="591" t="s">
        <v>5</v>
      </c>
      <c r="B48" s="592"/>
      <c r="C48" s="592"/>
      <c r="D48" s="592"/>
      <c r="E48" s="592"/>
      <c r="F48" s="592"/>
      <c r="G48" s="592"/>
      <c r="H48" s="592"/>
      <c r="I48" s="592"/>
      <c r="J48" s="592"/>
      <c r="K48" s="592"/>
      <c r="L48" s="592"/>
      <c r="M48" s="592"/>
      <c r="N48" s="592"/>
      <c r="O48" s="593"/>
    </row>
    <row r="49" spans="1:15" ht="21" customHeight="1" thickBot="1">
      <c r="A49" s="594" t="s">
        <v>524</v>
      </c>
      <c r="B49" s="595"/>
      <c r="C49" s="596"/>
      <c r="D49" s="589" t="s">
        <v>528</v>
      </c>
      <c r="E49" s="565"/>
      <c r="F49" s="590" t="s">
        <v>354</v>
      </c>
      <c r="G49" s="590"/>
      <c r="H49" s="590"/>
      <c r="I49" s="560" t="s">
        <v>529</v>
      </c>
      <c r="J49" s="561"/>
      <c r="K49" s="590" t="s">
        <v>346</v>
      </c>
      <c r="L49" s="590"/>
      <c r="M49" s="590"/>
      <c r="N49" s="565">
        <v>260</v>
      </c>
      <c r="O49" s="566"/>
    </row>
    <row r="50" spans="1:15" ht="21" customHeight="1">
      <c r="A50" s="586" t="s">
        <v>165</v>
      </c>
      <c r="B50" s="571" t="s">
        <v>7</v>
      </c>
      <c r="C50" s="572"/>
      <c r="D50" s="572"/>
      <c r="E50" s="572"/>
      <c r="F50" s="573"/>
      <c r="G50" s="574" t="s">
        <v>8</v>
      </c>
      <c r="H50" s="575"/>
      <c r="I50" s="575"/>
      <c r="J50" s="575"/>
      <c r="K50" s="576"/>
      <c r="L50" s="562" t="s">
        <v>6</v>
      </c>
      <c r="M50" s="563"/>
      <c r="N50" s="563"/>
      <c r="O50" s="564"/>
    </row>
    <row r="51" spans="1:20" ht="36" customHeight="1">
      <c r="A51" s="587"/>
      <c r="B51" s="577" t="s">
        <v>108</v>
      </c>
      <c r="C51" s="579" t="s">
        <v>28</v>
      </c>
      <c r="D51" s="580"/>
      <c r="E51" s="579" t="s">
        <v>29</v>
      </c>
      <c r="F51" s="581"/>
      <c r="G51" s="577" t="s">
        <v>108</v>
      </c>
      <c r="H51" s="579" t="s">
        <v>28</v>
      </c>
      <c r="I51" s="580"/>
      <c r="J51" s="579" t="s">
        <v>29</v>
      </c>
      <c r="K51" s="581"/>
      <c r="L51" s="582" t="s">
        <v>106</v>
      </c>
      <c r="M51" s="583"/>
      <c r="N51" s="584" t="s">
        <v>77</v>
      </c>
      <c r="O51" s="585"/>
      <c r="T51" s="157"/>
    </row>
    <row r="52" spans="1:15" ht="29.25" customHeight="1">
      <c r="A52" s="588"/>
      <c r="B52" s="578"/>
      <c r="C52" s="159" t="s">
        <v>151</v>
      </c>
      <c r="D52" s="160" t="s">
        <v>109</v>
      </c>
      <c r="E52" s="159" t="s">
        <v>151</v>
      </c>
      <c r="F52" s="160" t="s">
        <v>109</v>
      </c>
      <c r="G52" s="578"/>
      <c r="H52" s="159" t="s">
        <v>151</v>
      </c>
      <c r="I52" s="160" t="s">
        <v>109</v>
      </c>
      <c r="J52" s="159" t="s">
        <v>151</v>
      </c>
      <c r="K52" s="160" t="s">
        <v>109</v>
      </c>
      <c r="L52" s="225" t="s">
        <v>151</v>
      </c>
      <c r="M52" s="228" t="s">
        <v>30</v>
      </c>
      <c r="N52" s="228" t="s">
        <v>151</v>
      </c>
      <c r="O52" s="158" t="s">
        <v>30</v>
      </c>
    </row>
    <row r="53" spans="1:18" s="157" customFormat="1" ht="24.75" customHeight="1">
      <c r="A53" s="219" t="s">
        <v>152</v>
      </c>
      <c r="B53" s="203"/>
      <c r="C53" s="162"/>
      <c r="D53" s="161"/>
      <c r="E53" s="162"/>
      <c r="F53" s="204"/>
      <c r="G53" s="203"/>
      <c r="H53" s="162"/>
      <c r="I53" s="161"/>
      <c r="J53" s="162"/>
      <c r="K53" s="204"/>
      <c r="L53" s="309">
        <v>0</v>
      </c>
      <c r="M53" s="199">
        <f>IF(L53="","",IF(N49="","Enter school enrollment",L53/N49))</f>
        <v>0</v>
      </c>
      <c r="N53" s="196">
        <v>0</v>
      </c>
      <c r="O53" s="199">
        <f>IF(N53="","",IF(N49="","Enter school enrollment",N53/N49))</f>
        <v>0</v>
      </c>
      <c r="R53" s="288"/>
    </row>
    <row r="54" spans="1:18" s="157" customFormat="1" ht="24.75" customHeight="1">
      <c r="A54" s="165" t="s">
        <v>153</v>
      </c>
      <c r="B54" s="203"/>
      <c r="C54" s="162"/>
      <c r="D54" s="161"/>
      <c r="E54" s="162"/>
      <c r="F54" s="204"/>
      <c r="G54" s="203"/>
      <c r="H54" s="162"/>
      <c r="I54" s="161"/>
      <c r="J54" s="162"/>
      <c r="K54" s="204"/>
      <c r="L54" s="309">
        <v>0</v>
      </c>
      <c r="M54" s="199">
        <f>IF(L54="","",IF(N49="","Enter school enrollment",L54/N49))</f>
        <v>0</v>
      </c>
      <c r="N54" s="196">
        <v>0</v>
      </c>
      <c r="O54" s="199">
        <f>IF(N54="","",IF(N49="","Enter school enrollment",N54/N49))</f>
        <v>0</v>
      </c>
      <c r="R54" s="288"/>
    </row>
    <row r="55" spans="1:18" s="157" customFormat="1" ht="24.75" customHeight="1" thickBot="1">
      <c r="A55" s="165" t="s">
        <v>154</v>
      </c>
      <c r="B55" s="203"/>
      <c r="C55" s="162"/>
      <c r="D55" s="161"/>
      <c r="E55" s="162"/>
      <c r="F55" s="204"/>
      <c r="G55" s="203"/>
      <c r="H55" s="162"/>
      <c r="I55" s="161"/>
      <c r="J55" s="162"/>
      <c r="K55" s="204"/>
      <c r="L55" s="309">
        <v>0</v>
      </c>
      <c r="M55" s="199">
        <f>IF(L55="","",IF(N49="","Enter school enrollment",L55/N49))</f>
        <v>0</v>
      </c>
      <c r="N55" s="196">
        <v>0</v>
      </c>
      <c r="O55" s="199">
        <f>IF(N55="","",IF(N49="","Enter school enrollment",N55/N49))</f>
        <v>0</v>
      </c>
      <c r="R55" s="288"/>
    </row>
    <row r="56" spans="1:18" s="157" customFormat="1" ht="24.75" customHeight="1" thickBot="1">
      <c r="A56" s="165" t="s">
        <v>155</v>
      </c>
      <c r="B56" s="351">
        <v>19</v>
      </c>
      <c r="C56" s="310">
        <v>1</v>
      </c>
      <c r="D56" s="259">
        <f aca="true" t="shared" si="8" ref="D56:D61">IF(AND(B56="",C56=""),"",IF(AND(B56="",C56&lt;&gt;""),"# Students Tested?",IF(B56="","",C56/B56)))</f>
        <v>0.05263157894736842</v>
      </c>
      <c r="E56" s="310">
        <v>2</v>
      </c>
      <c r="F56" s="259">
        <f aca="true" t="shared" si="9" ref="F56:F61">IF(AND(B56="",E56=""),"",IF(AND(B56="",E56&lt;&gt;""),"# Students Tested?",IF(B56="","",E56/B56)))</f>
        <v>0.10526315789473684</v>
      </c>
      <c r="G56" s="351">
        <v>18</v>
      </c>
      <c r="H56" s="310">
        <v>3</v>
      </c>
      <c r="I56" s="259">
        <f aca="true" t="shared" si="10" ref="I56:I61">IF(AND(G56="",H56=""),"",IF(AND(G56="",H56&lt;&gt;""),"# Students Tested?",IF(G56="","",H56/G56)))</f>
        <v>0.16666666666666666</v>
      </c>
      <c r="J56" s="310">
        <v>2</v>
      </c>
      <c r="K56" s="259">
        <f aca="true" t="shared" si="11" ref="K56:K61">IF(AND(G56="",J56=""),"",IF(AND(G56="",J56&lt;&gt;""),"# Students Tested?",IF(G56="","",J56/G56)))</f>
        <v>0.1111111111111111</v>
      </c>
      <c r="L56" s="309">
        <v>0</v>
      </c>
      <c r="M56" s="199">
        <f>IF(L56="","",IF(N49="","Enter school enrollment",L56/N49))</f>
        <v>0</v>
      </c>
      <c r="N56" s="196">
        <v>0</v>
      </c>
      <c r="O56" s="199">
        <f>IF(N56="","",IF(N49="","Enter school enrollment",N56/N49))</f>
        <v>0</v>
      </c>
      <c r="R56" s="288"/>
    </row>
    <row r="57" spans="1:18" s="157" customFormat="1" ht="24.75" customHeight="1">
      <c r="A57" s="165" t="s">
        <v>156</v>
      </c>
      <c r="B57" s="312">
        <v>20</v>
      </c>
      <c r="C57" s="310">
        <v>5</v>
      </c>
      <c r="D57" s="259">
        <f t="shared" si="8"/>
        <v>0.25</v>
      </c>
      <c r="E57" s="310">
        <v>2</v>
      </c>
      <c r="F57" s="259">
        <f t="shared" si="9"/>
        <v>0.1</v>
      </c>
      <c r="G57" s="312">
        <v>20</v>
      </c>
      <c r="H57" s="310">
        <v>11</v>
      </c>
      <c r="I57" s="259">
        <f t="shared" si="10"/>
        <v>0.55</v>
      </c>
      <c r="J57" s="310">
        <v>2</v>
      </c>
      <c r="K57" s="259">
        <f t="shared" si="11"/>
        <v>0.1</v>
      </c>
      <c r="L57" s="309">
        <v>0</v>
      </c>
      <c r="M57" s="199">
        <f>IF(L57="","",IF(N49="","Enter school enrollment",L57/N49))</f>
        <v>0</v>
      </c>
      <c r="N57" s="196">
        <v>0</v>
      </c>
      <c r="O57" s="199">
        <f>IF(N57="","",IF(N49="","Enter school enrollment",N57/N49))</f>
        <v>0</v>
      </c>
      <c r="R57" s="288"/>
    </row>
    <row r="58" spans="1:18" s="157" customFormat="1" ht="24.75" customHeight="1">
      <c r="A58" s="165" t="s">
        <v>157</v>
      </c>
      <c r="B58" s="313">
        <v>14</v>
      </c>
      <c r="C58" s="310">
        <v>2</v>
      </c>
      <c r="D58" s="259">
        <f t="shared" si="8"/>
        <v>0.14285714285714285</v>
      </c>
      <c r="E58" s="310">
        <v>1</v>
      </c>
      <c r="F58" s="259">
        <f t="shared" si="9"/>
        <v>0.07142857142857142</v>
      </c>
      <c r="G58" s="313">
        <v>15</v>
      </c>
      <c r="H58" s="310">
        <v>6</v>
      </c>
      <c r="I58" s="259">
        <f t="shared" si="10"/>
        <v>0.4</v>
      </c>
      <c r="J58" s="310">
        <v>4</v>
      </c>
      <c r="K58" s="259">
        <f t="shared" si="11"/>
        <v>0.26666666666666666</v>
      </c>
      <c r="L58" s="309">
        <v>0</v>
      </c>
      <c r="M58" s="199">
        <f>IF(L58="","",IF(N49="","Enter school enrollment",L58/N49))</f>
        <v>0</v>
      </c>
      <c r="N58" s="196">
        <v>0</v>
      </c>
      <c r="O58" s="199">
        <f>IF(N58="","",IF(N49="","Enter school enrollment",N58/N49))</f>
        <v>0</v>
      </c>
      <c r="R58" s="288"/>
    </row>
    <row r="59" spans="1:18" s="157" customFormat="1" ht="24.75" customHeight="1">
      <c r="A59" s="165" t="s">
        <v>158</v>
      </c>
      <c r="B59" s="313">
        <v>17</v>
      </c>
      <c r="C59" s="310">
        <v>1</v>
      </c>
      <c r="D59" s="259">
        <f t="shared" si="8"/>
        <v>0.058823529411764705</v>
      </c>
      <c r="E59" s="310">
        <v>3</v>
      </c>
      <c r="F59" s="259">
        <f t="shared" si="9"/>
        <v>0.17647058823529413</v>
      </c>
      <c r="G59" s="313">
        <v>17</v>
      </c>
      <c r="H59" s="310">
        <v>4</v>
      </c>
      <c r="I59" s="259">
        <f t="shared" si="10"/>
        <v>0.23529411764705882</v>
      </c>
      <c r="J59" s="310">
        <v>5</v>
      </c>
      <c r="K59" s="259">
        <f t="shared" si="11"/>
        <v>0.29411764705882354</v>
      </c>
      <c r="L59" s="309">
        <v>0</v>
      </c>
      <c r="M59" s="199">
        <f>IF(L59="","",IF(N49="","Enter school enrollment",L59/N49))</f>
        <v>0</v>
      </c>
      <c r="N59" s="196">
        <v>0</v>
      </c>
      <c r="O59" s="199">
        <f>IF(N59="","",IF(N49="","Enter school enrollment",N59/N49))</f>
        <v>0</v>
      </c>
      <c r="R59" s="288"/>
    </row>
    <row r="60" spans="1:18" s="157" customFormat="1" ht="24.75" customHeight="1" thickBot="1">
      <c r="A60" s="165" t="s">
        <v>159</v>
      </c>
      <c r="B60" s="314">
        <v>17</v>
      </c>
      <c r="C60" s="310">
        <v>3</v>
      </c>
      <c r="D60" s="259">
        <f t="shared" si="8"/>
        <v>0.17647058823529413</v>
      </c>
      <c r="E60" s="310">
        <v>5</v>
      </c>
      <c r="F60" s="259">
        <f t="shared" si="9"/>
        <v>0.29411764705882354</v>
      </c>
      <c r="G60" s="314">
        <v>17</v>
      </c>
      <c r="H60" s="310">
        <v>4</v>
      </c>
      <c r="I60" s="259">
        <f t="shared" si="10"/>
        <v>0.23529411764705882</v>
      </c>
      <c r="J60" s="310">
        <v>5</v>
      </c>
      <c r="K60" s="259">
        <f t="shared" si="11"/>
        <v>0.29411764705882354</v>
      </c>
      <c r="L60" s="309">
        <v>0</v>
      </c>
      <c r="M60" s="199">
        <f>IF(L60="","",IF(N49="","Enter school enrollment",L60/N49))</f>
        <v>0</v>
      </c>
      <c r="N60" s="196">
        <v>0</v>
      </c>
      <c r="O60" s="199">
        <f>IF(N60="","",IF(N49="","Enter school enrollment",N60/N49))</f>
        <v>0</v>
      </c>
      <c r="R60" s="288"/>
    </row>
    <row r="61" spans="1:18" s="157" customFormat="1" ht="24.75" customHeight="1">
      <c r="A61" s="165" t="s">
        <v>160</v>
      </c>
      <c r="B61" s="309">
        <v>18</v>
      </c>
      <c r="C61" s="310">
        <v>2</v>
      </c>
      <c r="D61" s="259">
        <f t="shared" si="8"/>
        <v>0.1111111111111111</v>
      </c>
      <c r="E61" s="310">
        <v>4</v>
      </c>
      <c r="F61" s="259">
        <f t="shared" si="9"/>
        <v>0.2222222222222222</v>
      </c>
      <c r="G61" s="309">
        <v>17</v>
      </c>
      <c r="H61" s="310">
        <v>3</v>
      </c>
      <c r="I61" s="259">
        <f t="shared" si="10"/>
        <v>0.17647058823529413</v>
      </c>
      <c r="J61" s="310">
        <v>6</v>
      </c>
      <c r="K61" s="259">
        <f t="shared" si="11"/>
        <v>0.35294117647058826</v>
      </c>
      <c r="L61" s="309">
        <v>0</v>
      </c>
      <c r="M61" s="199">
        <f>IF(L61="","",IF(N49="","Enter school enrollment",L61/N49))</f>
        <v>0</v>
      </c>
      <c r="N61" s="196">
        <v>0</v>
      </c>
      <c r="O61" s="199">
        <f>IF(N61="","",IF(N49="","Enter school enrollment",N61/N49))</f>
        <v>0</v>
      </c>
      <c r="R61" s="288"/>
    </row>
    <row r="62" spans="1:18" s="157" customFormat="1" ht="24.75" customHeight="1">
      <c r="A62" s="165" t="s">
        <v>161</v>
      </c>
      <c r="B62" s="203"/>
      <c r="C62" s="163"/>
      <c r="D62" s="261"/>
      <c r="E62" s="163"/>
      <c r="F62" s="262"/>
      <c r="G62" s="203"/>
      <c r="H62" s="164"/>
      <c r="I62" s="261"/>
      <c r="J62" s="163"/>
      <c r="K62" s="262"/>
      <c r="L62" s="309">
        <v>0</v>
      </c>
      <c r="M62" s="199">
        <f>IF(L62="","",IF(N49="","Enter school enrollment",L62/N49))</f>
        <v>0</v>
      </c>
      <c r="N62" s="196">
        <v>0</v>
      </c>
      <c r="O62" s="199">
        <f>IF(N62="","",IF(N49="","Enter school enrollment",N62/N49))</f>
        <v>0</v>
      </c>
      <c r="R62" s="288"/>
    </row>
    <row r="63" spans="1:18" s="157" customFormat="1" ht="24.75" customHeight="1">
      <c r="A63" s="165" t="s">
        <v>162</v>
      </c>
      <c r="B63" s="309">
        <v>19</v>
      </c>
      <c r="C63" s="315">
        <v>2</v>
      </c>
      <c r="D63" s="259">
        <f>IF(AND(B63="",C63=""),"",IF(AND(B63="",C63&lt;&gt;""),"# Students Tested?",IF(B63="","",C63/B63)))</f>
        <v>0.10526315789473684</v>
      </c>
      <c r="E63" s="311">
        <v>1</v>
      </c>
      <c r="F63" s="259">
        <f>IF(AND(B63="",E63=""),"",IF(AND(B63="",E63&lt;&gt;""),"# Students Tested?",IF(B63="","",E63/B63)))</f>
        <v>0.05263157894736842</v>
      </c>
      <c r="G63" s="203"/>
      <c r="H63" s="163"/>
      <c r="I63" s="259">
        <f>IF(AND(G63="",H63=""),"",IF(AND(G63="",H63&lt;&gt;""),"# Students Tested?",IF(G63="","",H63/G63)))</f>
      </c>
      <c r="J63" s="163"/>
      <c r="K63" s="259">
        <f>IF(AND(G63="",J63=""),"",IF(AND(G63="",J63&lt;&gt;""),"# Students Tested?",IF(G63="","",J63/G63)))</f>
      </c>
      <c r="L63" s="309">
        <v>0</v>
      </c>
      <c r="M63" s="199">
        <f>IF(L63="","",IF(N49="","Enter school enrollment",L63/N49))</f>
        <v>0</v>
      </c>
      <c r="N63" s="196">
        <v>0</v>
      </c>
      <c r="O63" s="199">
        <f>IF(N63="","",IF(N49="","Enter school enrollment",N63/N49))</f>
        <v>0</v>
      </c>
      <c r="R63" s="288"/>
    </row>
    <row r="64" spans="1:18" s="157" customFormat="1" ht="24.75" customHeight="1">
      <c r="A64" s="165" t="s">
        <v>163</v>
      </c>
      <c r="B64" s="203"/>
      <c r="C64" s="163"/>
      <c r="D64" s="201"/>
      <c r="E64" s="163"/>
      <c r="F64" s="205"/>
      <c r="G64" s="309">
        <v>14</v>
      </c>
      <c r="H64" s="310">
        <v>10</v>
      </c>
      <c r="I64" s="201"/>
      <c r="J64" s="310">
        <v>2</v>
      </c>
      <c r="K64" s="205"/>
      <c r="L64" s="309">
        <v>0</v>
      </c>
      <c r="M64" s="199">
        <f>IF(L64="","",IF(N49="","Enter school enrollment",L64/N49))</f>
        <v>0</v>
      </c>
      <c r="N64" s="196">
        <v>0</v>
      </c>
      <c r="O64" s="199">
        <f>IF(N64="","",IF(N49="","Enter school enrollment",N64/N49))</f>
        <v>0</v>
      </c>
      <c r="R64" s="288"/>
    </row>
    <row r="65" spans="1:18" s="157" customFormat="1" ht="24.75" customHeight="1">
      <c r="A65" s="165" t="s">
        <v>164</v>
      </c>
      <c r="B65" s="203"/>
      <c r="C65" s="197"/>
      <c r="D65" s="202"/>
      <c r="E65" s="197"/>
      <c r="F65" s="206"/>
      <c r="G65" s="203"/>
      <c r="H65" s="197"/>
      <c r="I65" s="202"/>
      <c r="J65" s="197"/>
      <c r="K65" s="206"/>
      <c r="L65" s="309">
        <v>0</v>
      </c>
      <c r="M65" s="199">
        <f>IF(L65="","",IF(N49="","Enter school enrollment",L65/N49))</f>
        <v>0</v>
      </c>
      <c r="N65" s="196">
        <v>0</v>
      </c>
      <c r="O65" s="199">
        <f>IF(N65="","",IF(N49="","Enter school enrollment",N65/N49))</f>
        <v>0</v>
      </c>
      <c r="R65" s="288"/>
    </row>
    <row r="66" spans="1:18" s="157" customFormat="1" ht="24.75" customHeight="1" thickBot="1">
      <c r="A66" s="258" t="s">
        <v>14</v>
      </c>
      <c r="B66" s="209">
        <f>IF(SUM(B53:B65)=0,"",SUM(B53:B65))</f>
        <v>124</v>
      </c>
      <c r="C66" s="396">
        <f>IF(B66="","",SUM(C56:C63)-SUMIF(D56:D63,"# Students Tested?",C56:C63))</f>
        <v>16</v>
      </c>
      <c r="D66" s="259">
        <f>IF(B66="","",SUMPRODUCT(B56:B63,D56:D63)/B66)</f>
        <v>0.12903225806451613</v>
      </c>
      <c r="E66" s="396">
        <f>IF(B66="","",SUM(E56:E63)-SUMIF(F56:F63,"# Students Tested?",E56:E63))</f>
        <v>18</v>
      </c>
      <c r="F66" s="260">
        <f>IF(B66="","",IF(E66="","",E66/B66))</f>
        <v>0.14516129032258066</v>
      </c>
      <c r="G66" s="209">
        <f>IF(SUM(G53:G65)=0,"",SUM(G53:G65))</f>
        <v>118</v>
      </c>
      <c r="H66" s="396">
        <f>IF(G66="","",SUM(H56:H63)-SUMIF(I56:I63,"# Students Tested?",H56:H63))</f>
        <v>31</v>
      </c>
      <c r="I66" s="259">
        <f>IF(G66="","",SUMPRODUCT(G56:G63,I56:I63)/G66)</f>
        <v>0.2627118644067797</v>
      </c>
      <c r="J66" s="396">
        <f>IF(G66="","",SUM(J56:J63)-SUMIF(K56:K63,"# Students Tested?",J56:J63))</f>
        <v>24</v>
      </c>
      <c r="K66" s="260">
        <f>IF(G66="","",IF(J66="","",J66/G66))</f>
        <v>0.2033898305084746</v>
      </c>
      <c r="L66" s="207">
        <f>IF(SUM(L53:L65)=0,"",SUM(L53:L65))</f>
      </c>
      <c r="M66" s="199">
        <f>IF(L66="","",IF(N49="","Enter school enrollment",L66/N49))</f>
      </c>
      <c r="N66" s="208">
        <f>IF(SUM(N53:N65)=0,"",SUM(N53:N65))</f>
      </c>
      <c r="O66" s="199">
        <f>IF(N66="","",IF(N49="","Enter school enrollment",N66/N49))</f>
      </c>
      <c r="R66" s="288"/>
    </row>
    <row r="67" spans="1:18" s="157" customFormat="1" ht="18" customHeight="1">
      <c r="A67" s="637" t="s">
        <v>224</v>
      </c>
      <c r="B67" s="638"/>
      <c r="C67" s="638"/>
      <c r="D67" s="638"/>
      <c r="E67" s="638"/>
      <c r="F67" s="638"/>
      <c r="G67" s="638"/>
      <c r="H67" s="638"/>
      <c r="I67" s="638"/>
      <c r="J67" s="638"/>
      <c r="K67" s="638"/>
      <c r="L67" s="638"/>
      <c r="M67" s="638"/>
      <c r="N67" s="638"/>
      <c r="O67" s="639"/>
      <c r="R67" s="288"/>
    </row>
    <row r="68" spans="1:18" s="157" customFormat="1" ht="28.5" customHeight="1">
      <c r="A68" s="570" t="s">
        <v>42</v>
      </c>
      <c r="B68" s="548"/>
      <c r="C68" s="548"/>
      <c r="D68" s="548"/>
      <c r="E68" s="839"/>
      <c r="F68" s="547" t="s">
        <v>41</v>
      </c>
      <c r="G68" s="548"/>
      <c r="H68" s="548"/>
      <c r="I68" s="548"/>
      <c r="J68" s="548"/>
      <c r="K68" s="547" t="s">
        <v>116</v>
      </c>
      <c r="L68" s="548"/>
      <c r="M68" s="548"/>
      <c r="N68" s="548"/>
      <c r="O68" s="549"/>
      <c r="R68" s="288"/>
    </row>
    <row r="69" spans="1:18" s="157" customFormat="1" ht="42.75" customHeight="1" thickBot="1">
      <c r="A69" s="531" t="s">
        <v>543</v>
      </c>
      <c r="B69" s="532"/>
      <c r="C69" s="532"/>
      <c r="D69" s="532"/>
      <c r="E69" s="532"/>
      <c r="F69" s="533" t="s">
        <v>642</v>
      </c>
      <c r="G69" s="532"/>
      <c r="H69" s="532"/>
      <c r="I69" s="532"/>
      <c r="J69" s="532"/>
      <c r="K69" s="533" t="s">
        <v>534</v>
      </c>
      <c r="L69" s="532"/>
      <c r="M69" s="532"/>
      <c r="N69" s="532"/>
      <c r="O69" s="543"/>
      <c r="R69" s="288"/>
    </row>
    <row r="70" spans="1:15" ht="24.75" customHeight="1">
      <c r="A70" s="591" t="s">
        <v>373</v>
      </c>
      <c r="B70" s="592"/>
      <c r="C70" s="592"/>
      <c r="D70" s="592"/>
      <c r="E70" s="592"/>
      <c r="F70" s="592"/>
      <c r="G70" s="592"/>
      <c r="H70" s="592"/>
      <c r="I70" s="592"/>
      <c r="J70" s="592"/>
      <c r="K70" s="592"/>
      <c r="L70" s="592"/>
      <c r="M70" s="592"/>
      <c r="N70" s="592"/>
      <c r="O70" s="593"/>
    </row>
    <row r="71" spans="1:15" ht="21" customHeight="1" thickBot="1">
      <c r="A71" s="594" t="s">
        <v>524</v>
      </c>
      <c r="B71" s="595"/>
      <c r="C71" s="596"/>
      <c r="D71" s="589"/>
      <c r="E71" s="565"/>
      <c r="F71" s="590" t="s">
        <v>354</v>
      </c>
      <c r="G71" s="590"/>
      <c r="H71" s="590"/>
      <c r="I71" s="560"/>
      <c r="J71" s="561"/>
      <c r="K71" s="590" t="s">
        <v>346</v>
      </c>
      <c r="L71" s="590"/>
      <c r="M71" s="590"/>
      <c r="N71" s="565"/>
      <c r="O71" s="566"/>
    </row>
    <row r="72" spans="1:15" ht="21" customHeight="1">
      <c r="A72" s="586" t="s">
        <v>165</v>
      </c>
      <c r="B72" s="571" t="s">
        <v>7</v>
      </c>
      <c r="C72" s="572"/>
      <c r="D72" s="572"/>
      <c r="E72" s="572"/>
      <c r="F72" s="573"/>
      <c r="G72" s="574" t="s">
        <v>8</v>
      </c>
      <c r="H72" s="575"/>
      <c r="I72" s="575"/>
      <c r="J72" s="575"/>
      <c r="K72" s="576"/>
      <c r="L72" s="562" t="s">
        <v>6</v>
      </c>
      <c r="M72" s="563"/>
      <c r="N72" s="563"/>
      <c r="O72" s="564"/>
    </row>
    <row r="73" spans="1:20" ht="39.75" customHeight="1">
      <c r="A73" s="587"/>
      <c r="B73" s="577" t="s">
        <v>108</v>
      </c>
      <c r="C73" s="579" t="s">
        <v>28</v>
      </c>
      <c r="D73" s="580"/>
      <c r="E73" s="579" t="s">
        <v>29</v>
      </c>
      <c r="F73" s="581"/>
      <c r="G73" s="577" t="s">
        <v>108</v>
      </c>
      <c r="H73" s="579" t="s">
        <v>28</v>
      </c>
      <c r="I73" s="580"/>
      <c r="J73" s="579" t="s">
        <v>29</v>
      </c>
      <c r="K73" s="581"/>
      <c r="L73" s="582" t="s">
        <v>106</v>
      </c>
      <c r="M73" s="583"/>
      <c r="N73" s="584" t="s">
        <v>77</v>
      </c>
      <c r="O73" s="585"/>
      <c r="T73" s="157"/>
    </row>
    <row r="74" spans="1:15" ht="27.75" customHeight="1">
      <c r="A74" s="588"/>
      <c r="B74" s="578"/>
      <c r="C74" s="159" t="s">
        <v>151</v>
      </c>
      <c r="D74" s="160" t="s">
        <v>109</v>
      </c>
      <c r="E74" s="159" t="s">
        <v>151</v>
      </c>
      <c r="F74" s="160" t="s">
        <v>109</v>
      </c>
      <c r="G74" s="578"/>
      <c r="H74" s="159" t="s">
        <v>151</v>
      </c>
      <c r="I74" s="160" t="s">
        <v>109</v>
      </c>
      <c r="J74" s="159" t="s">
        <v>151</v>
      </c>
      <c r="K74" s="160" t="s">
        <v>109</v>
      </c>
      <c r="L74" s="225" t="s">
        <v>151</v>
      </c>
      <c r="M74" s="228" t="s">
        <v>30</v>
      </c>
      <c r="N74" s="228" t="s">
        <v>151</v>
      </c>
      <c r="O74" s="158" t="s">
        <v>30</v>
      </c>
    </row>
    <row r="75" spans="1:18" s="157" customFormat="1" ht="24.75" customHeight="1">
      <c r="A75" s="219" t="s">
        <v>152</v>
      </c>
      <c r="B75" s="203"/>
      <c r="C75" s="162"/>
      <c r="D75" s="161"/>
      <c r="E75" s="162"/>
      <c r="F75" s="204"/>
      <c r="G75" s="203"/>
      <c r="H75" s="162"/>
      <c r="I75" s="161"/>
      <c r="J75" s="162"/>
      <c r="K75" s="204"/>
      <c r="L75" s="309"/>
      <c r="M75" s="199">
        <f>IF(L75="","",IF(N71="","Enter school enrollment",L75/N71))</f>
      </c>
      <c r="N75" s="196"/>
      <c r="O75" s="199">
        <f>IF(N75="","",IF(N71="","Enter school enrollment",N75/N71))</f>
      </c>
      <c r="R75" s="288"/>
    </row>
    <row r="76" spans="1:18" s="157" customFormat="1" ht="24.75" customHeight="1">
      <c r="A76" s="165" t="s">
        <v>153</v>
      </c>
      <c r="B76" s="203"/>
      <c r="C76" s="162"/>
      <c r="D76" s="161"/>
      <c r="E76" s="162"/>
      <c r="F76" s="204"/>
      <c r="G76" s="203"/>
      <c r="H76" s="162"/>
      <c r="I76" s="161"/>
      <c r="J76" s="162"/>
      <c r="K76" s="204"/>
      <c r="L76" s="309"/>
      <c r="M76" s="199">
        <f>IF(L76="","",IF(N71="","Enter school enrollment",L76/N71))</f>
      </c>
      <c r="N76" s="196"/>
      <c r="O76" s="199">
        <f>IF(N76="","",IF(N71="","Enter school enrollment",N76/N71))</f>
      </c>
      <c r="R76" s="288"/>
    </row>
    <row r="77" spans="1:18" s="157" customFormat="1" ht="24.75" customHeight="1">
      <c r="A77" s="165" t="s">
        <v>154</v>
      </c>
      <c r="B77" s="203"/>
      <c r="C77" s="162"/>
      <c r="D77" s="161"/>
      <c r="E77" s="162"/>
      <c r="F77" s="204"/>
      <c r="G77" s="203"/>
      <c r="H77" s="162"/>
      <c r="I77" s="161"/>
      <c r="J77" s="162"/>
      <c r="K77" s="204"/>
      <c r="L77" s="309"/>
      <c r="M77" s="199">
        <f>IF(L77="","",IF(N71="","Enter school enrollment",L77/N71))</f>
      </c>
      <c r="N77" s="196"/>
      <c r="O77" s="199">
        <f>IF(N77="","",IF(N71="","Enter school enrollment",N77/N71))</f>
      </c>
      <c r="R77" s="288"/>
    </row>
    <row r="78" spans="1:18" s="157" customFormat="1" ht="24.75" customHeight="1">
      <c r="A78" s="165" t="s">
        <v>155</v>
      </c>
      <c r="B78" s="309"/>
      <c r="C78" s="310"/>
      <c r="D78" s="259">
        <f aca="true" t="shared" si="12" ref="D78:D83">IF(AND(B78="",C78=""),"",IF(AND(B78="",C78&lt;&gt;""),"# Students Tested?",IF(B78="","",C78/B78)))</f>
      </c>
      <c r="E78" s="310"/>
      <c r="F78" s="259">
        <f aca="true" t="shared" si="13" ref="F78:F83">IF(AND(B78="",E78=""),"",IF(AND(B78="",E78&lt;&gt;""),"# Students Tested?",IF(B78="","",E78/B78)))</f>
      </c>
      <c r="G78" s="309"/>
      <c r="H78" s="310"/>
      <c r="I78" s="259">
        <f aca="true" t="shared" si="14" ref="I78:I83">IF(AND(G78="",H78=""),"",IF(AND(G78="",H78&lt;&gt;""),"# Students Tested?",IF(G78="","",H78/G78)))</f>
      </c>
      <c r="J78" s="310"/>
      <c r="K78" s="259">
        <f aca="true" t="shared" si="15" ref="K78:K83">IF(AND(G78="",J78=""),"",IF(AND(G78="",J78&lt;&gt;""),"# Students Tested?",IF(G78="","",J78/G78)))</f>
      </c>
      <c r="L78" s="309"/>
      <c r="M78" s="199">
        <f>IF(L78="","",IF(N71="","Enter school enrollment",L78/N71))</f>
      </c>
      <c r="N78" s="196"/>
      <c r="O78" s="199">
        <f>IF(N78="","",IF(N71="","Enter school enrollment",N78/N71))</f>
      </c>
      <c r="R78" s="288"/>
    </row>
    <row r="79" spans="1:18" s="157" customFormat="1" ht="24.75" customHeight="1">
      <c r="A79" s="165" t="s">
        <v>156</v>
      </c>
      <c r="B79" s="309"/>
      <c r="C79" s="310"/>
      <c r="D79" s="259">
        <f t="shared" si="12"/>
      </c>
      <c r="E79" s="310"/>
      <c r="F79" s="259">
        <f t="shared" si="13"/>
      </c>
      <c r="G79" s="309"/>
      <c r="H79" s="310"/>
      <c r="I79" s="259">
        <f t="shared" si="14"/>
      </c>
      <c r="J79" s="310"/>
      <c r="K79" s="259">
        <f t="shared" si="15"/>
      </c>
      <c r="L79" s="309"/>
      <c r="M79" s="199">
        <f>IF(L79="","",IF(N71="","Enter school enrollment",L79/N71))</f>
      </c>
      <c r="N79" s="196"/>
      <c r="O79" s="199">
        <f>IF(N79="","",IF(N71="","Enter school enrollment",N79/N71))</f>
      </c>
      <c r="R79" s="288"/>
    </row>
    <row r="80" spans="1:18" s="157" customFormat="1" ht="24.75" customHeight="1">
      <c r="A80" s="165" t="s">
        <v>157</v>
      </c>
      <c r="B80" s="309"/>
      <c r="C80" s="310"/>
      <c r="D80" s="259">
        <f t="shared" si="12"/>
      </c>
      <c r="E80" s="310"/>
      <c r="F80" s="259">
        <f t="shared" si="13"/>
      </c>
      <c r="G80" s="309"/>
      <c r="H80" s="310"/>
      <c r="I80" s="259">
        <f t="shared" si="14"/>
      </c>
      <c r="J80" s="310"/>
      <c r="K80" s="259">
        <f t="shared" si="15"/>
      </c>
      <c r="L80" s="309"/>
      <c r="M80" s="199">
        <f>IF(L80="","",IF(N71="","Enter school enrollment",L80/N71))</f>
      </c>
      <c r="N80" s="196"/>
      <c r="O80" s="199">
        <f>IF(N80="","",IF(N71="","Enter school enrollment",N80/N71))</f>
      </c>
      <c r="R80" s="288"/>
    </row>
    <row r="81" spans="1:18" s="157" customFormat="1" ht="24.75" customHeight="1">
      <c r="A81" s="165" t="s">
        <v>158</v>
      </c>
      <c r="B81" s="309"/>
      <c r="C81" s="310"/>
      <c r="D81" s="259">
        <f t="shared" si="12"/>
      </c>
      <c r="E81" s="310"/>
      <c r="F81" s="259">
        <f t="shared" si="13"/>
      </c>
      <c r="G81" s="309"/>
      <c r="H81" s="310"/>
      <c r="I81" s="259">
        <f t="shared" si="14"/>
      </c>
      <c r="J81" s="310"/>
      <c r="K81" s="259">
        <f t="shared" si="15"/>
      </c>
      <c r="L81" s="309"/>
      <c r="M81" s="199">
        <f>IF(L81="","",IF(N71="","Enter school enrollment",L81/N71))</f>
      </c>
      <c r="N81" s="196"/>
      <c r="O81" s="199">
        <f>IF(N81="","",IF(N71="","Enter school enrollment",N81/N71))</f>
      </c>
      <c r="R81" s="288"/>
    </row>
    <row r="82" spans="1:18" s="157" customFormat="1" ht="24.75" customHeight="1">
      <c r="A82" s="165" t="s">
        <v>159</v>
      </c>
      <c r="B82" s="309"/>
      <c r="C82" s="310"/>
      <c r="D82" s="259">
        <f t="shared" si="12"/>
      </c>
      <c r="E82" s="310"/>
      <c r="F82" s="259">
        <f t="shared" si="13"/>
      </c>
      <c r="G82" s="309"/>
      <c r="H82" s="310"/>
      <c r="I82" s="259">
        <f t="shared" si="14"/>
      </c>
      <c r="J82" s="310"/>
      <c r="K82" s="259">
        <f t="shared" si="15"/>
      </c>
      <c r="L82" s="309"/>
      <c r="M82" s="199">
        <f>IF(L82="","",IF(N71="","Enter school enrollment",L82/N71))</f>
      </c>
      <c r="N82" s="196"/>
      <c r="O82" s="199">
        <f>IF(N82="","",IF(N71="","Enter school enrollment",N82/N71))</f>
      </c>
      <c r="R82" s="288"/>
    </row>
    <row r="83" spans="1:18" s="157" customFormat="1" ht="24.75" customHeight="1">
      <c r="A83" s="165" t="s">
        <v>160</v>
      </c>
      <c r="B83" s="309"/>
      <c r="C83" s="310"/>
      <c r="D83" s="259">
        <f t="shared" si="12"/>
      </c>
      <c r="E83" s="310"/>
      <c r="F83" s="259">
        <f t="shared" si="13"/>
      </c>
      <c r="G83" s="309"/>
      <c r="H83" s="310"/>
      <c r="I83" s="259">
        <f t="shared" si="14"/>
      </c>
      <c r="J83" s="310"/>
      <c r="K83" s="259">
        <f t="shared" si="15"/>
      </c>
      <c r="L83" s="309"/>
      <c r="M83" s="199">
        <f>IF(L83="","",IF(N71="","Enter school enrollment",L83/N71))</f>
      </c>
      <c r="N83" s="196"/>
      <c r="O83" s="199">
        <f>IF(N83="","",IF(N71="","Enter school enrollment",N83/N71))</f>
      </c>
      <c r="R83" s="288"/>
    </row>
    <row r="84" spans="1:18" s="157" customFormat="1" ht="24.75" customHeight="1">
      <c r="A84" s="165" t="s">
        <v>161</v>
      </c>
      <c r="B84" s="203"/>
      <c r="C84" s="163"/>
      <c r="D84" s="261"/>
      <c r="E84" s="163"/>
      <c r="F84" s="262"/>
      <c r="G84" s="203"/>
      <c r="H84" s="164"/>
      <c r="I84" s="261"/>
      <c r="J84" s="163"/>
      <c r="K84" s="262"/>
      <c r="L84" s="309"/>
      <c r="M84" s="199">
        <f>IF(L84="","",IF(N71="","Enter school enrollment",L84/N71))</f>
      </c>
      <c r="N84" s="196"/>
      <c r="O84" s="199">
        <f>IF(N84="","",IF(N71="","Enter school enrollment",N84/N71))</f>
      </c>
      <c r="R84" s="288"/>
    </row>
    <row r="85" spans="1:18" s="157" customFormat="1" ht="24.75" customHeight="1">
      <c r="A85" s="165" t="s">
        <v>162</v>
      </c>
      <c r="B85" s="309"/>
      <c r="C85" s="315"/>
      <c r="D85" s="259">
        <f>IF(AND(B85="",C85=""),"",IF(AND(B85="",C85&lt;&gt;""),"# Students Tested?",IF(B85="","",C85/B85)))</f>
      </c>
      <c r="E85" s="311"/>
      <c r="F85" s="259">
        <f>IF(AND(B85="",E85=""),"",IF(AND(B85="",E85&lt;&gt;""),"# Students Tested?",IF(B85="","",E85/B85)))</f>
      </c>
      <c r="G85" s="203"/>
      <c r="H85" s="163"/>
      <c r="I85" s="259">
        <f>IF(AND(G85="",H85=""),"",IF(AND(G85="",H85&lt;&gt;""),"# Students Tested?",IF(G85="","",H85/G85)))</f>
      </c>
      <c r="J85" s="163"/>
      <c r="K85" s="259">
        <f>IF(AND(G85="",J85=""),"",IF(AND(G85="",J85&lt;&gt;""),"# Students Tested?",IF(G85="","",J85/G85)))</f>
      </c>
      <c r="L85" s="309"/>
      <c r="M85" s="199">
        <f>IF(L85="","",IF(N71="","Enter school enrollment",L85/N71))</f>
      </c>
      <c r="N85" s="196"/>
      <c r="O85" s="199">
        <f>IF(N85="","",IF(N71="","Enter school enrollment",N85/N71))</f>
      </c>
      <c r="R85" s="288"/>
    </row>
    <row r="86" spans="1:18" s="157" customFormat="1" ht="24.75" customHeight="1">
      <c r="A86" s="165" t="s">
        <v>163</v>
      </c>
      <c r="B86" s="203"/>
      <c r="C86" s="163"/>
      <c r="D86" s="201"/>
      <c r="E86" s="163"/>
      <c r="F86" s="205"/>
      <c r="G86" s="309"/>
      <c r="H86" s="310"/>
      <c r="I86" s="201"/>
      <c r="J86" s="310"/>
      <c r="K86" s="205"/>
      <c r="L86" s="309"/>
      <c r="M86" s="199">
        <f>IF(L86="","",IF(N71="","Enter school enrollment",L86/N71))</f>
      </c>
      <c r="N86" s="196"/>
      <c r="O86" s="199">
        <f>IF(N86="","",IF(N71="","Enter school enrollment",N86/N71))</f>
      </c>
      <c r="R86" s="288"/>
    </row>
    <row r="87" spans="1:18" s="157" customFormat="1" ht="24.75" customHeight="1">
      <c r="A87" s="165" t="s">
        <v>164</v>
      </c>
      <c r="B87" s="203"/>
      <c r="C87" s="197"/>
      <c r="D87" s="202"/>
      <c r="E87" s="197"/>
      <c r="F87" s="206"/>
      <c r="G87" s="203"/>
      <c r="H87" s="197"/>
      <c r="I87" s="202"/>
      <c r="J87" s="197"/>
      <c r="K87" s="206"/>
      <c r="L87" s="309"/>
      <c r="M87" s="199">
        <f>IF(L87="","",IF(N71="","Enter school enrollment",L87/N71))</f>
      </c>
      <c r="N87" s="196"/>
      <c r="O87" s="199">
        <f>IF(N87="","",IF(N71="","Enter school enrollment",N87/N71))</f>
      </c>
      <c r="R87" s="288"/>
    </row>
    <row r="88" spans="1:18" s="157" customFormat="1" ht="24.75" customHeight="1" thickBot="1">
      <c r="A88" s="258" t="s">
        <v>14</v>
      </c>
      <c r="B88" s="209">
        <f>IF(SUM(B75:B87)=0,"",SUM(B75:B87))</f>
      </c>
      <c r="C88" s="396">
        <f>IF(B88="","",SUM(C78:C85)-SUMIF(D78:D85,"# Students Tested?",C78:C85))</f>
      </c>
      <c r="D88" s="259">
        <f>IF(B88="","",SUMPRODUCT(B78:B85,D78:D85)/B88)</f>
      </c>
      <c r="E88" s="396">
        <f>IF(B88="","",SUM(E78:E85)-SUMIF(F78:F85,"# Students Tested?",E78:E85))</f>
      </c>
      <c r="F88" s="260">
        <f>IF(B88="","",IF(E88="","",E88/B88))</f>
      </c>
      <c r="G88" s="209">
        <f>IF(SUM(G75:G87)=0,"",SUM(G75:G87))</f>
      </c>
      <c r="H88" s="396">
        <f>IF(G88="","",SUM(H78:H85)-SUMIF(I78:I85,"# Students Tested?",H78:H85))</f>
      </c>
      <c r="I88" s="259">
        <f>IF(G88="","",SUMPRODUCT(G78:G85,I78:I85)/G88)</f>
      </c>
      <c r="J88" s="396">
        <f>IF(G88="","",SUM(J78:J85)-SUMIF(K78:K85,"# Students Tested?",J78:J85))</f>
      </c>
      <c r="K88" s="260">
        <f>IF(G88="","",IF(J88="","",J88/G88))</f>
      </c>
      <c r="L88" s="207">
        <f>IF(SUM(L75:L87)=0,"",SUM(L75:L87))</f>
      </c>
      <c r="M88" s="199">
        <f>IF(L88="","",IF(N71="","Enter school enrollment",L88/N71))</f>
      </c>
      <c r="N88" s="208">
        <f>IF(SUM(N75:N87)=0,"",SUM(N75:N87))</f>
      </c>
      <c r="O88" s="199">
        <f>IF(N88="","",IF(N71="","Enter school enrollment",N88/N71))</f>
      </c>
      <c r="R88" s="288"/>
    </row>
    <row r="89" spans="1:18" s="157" customFormat="1" ht="18" customHeight="1">
      <c r="A89" s="567" t="s">
        <v>224</v>
      </c>
      <c r="B89" s="568"/>
      <c r="C89" s="568"/>
      <c r="D89" s="568"/>
      <c r="E89" s="568"/>
      <c r="F89" s="568"/>
      <c r="G89" s="568"/>
      <c r="H89" s="568"/>
      <c r="I89" s="568"/>
      <c r="J89" s="568"/>
      <c r="K89" s="568"/>
      <c r="L89" s="568"/>
      <c r="M89" s="568"/>
      <c r="N89" s="568"/>
      <c r="O89" s="569"/>
      <c r="R89" s="288"/>
    </row>
    <row r="90" spans="1:18" s="157" customFormat="1" ht="28.5" customHeight="1">
      <c r="A90" s="570" t="s">
        <v>42</v>
      </c>
      <c r="B90" s="548"/>
      <c r="C90" s="548"/>
      <c r="D90" s="548"/>
      <c r="E90" s="548"/>
      <c r="F90" s="547" t="s">
        <v>41</v>
      </c>
      <c r="G90" s="548"/>
      <c r="H90" s="548"/>
      <c r="I90" s="548"/>
      <c r="J90" s="548"/>
      <c r="K90" s="547" t="s">
        <v>116</v>
      </c>
      <c r="L90" s="548"/>
      <c r="M90" s="548"/>
      <c r="N90" s="548"/>
      <c r="O90" s="549"/>
      <c r="R90" s="288"/>
    </row>
    <row r="91" spans="1:18" s="157" customFormat="1" ht="42.75" customHeight="1" thickBot="1">
      <c r="A91" s="531"/>
      <c r="B91" s="532"/>
      <c r="C91" s="532"/>
      <c r="D91" s="532"/>
      <c r="E91" s="532"/>
      <c r="F91" s="533"/>
      <c r="G91" s="532"/>
      <c r="H91" s="532"/>
      <c r="I91" s="532"/>
      <c r="J91" s="532"/>
      <c r="K91" s="533"/>
      <c r="L91" s="532"/>
      <c r="M91" s="532"/>
      <c r="N91" s="532"/>
      <c r="O91" s="543"/>
      <c r="R91" s="288"/>
    </row>
    <row r="92" spans="1:15" ht="24.75" customHeight="1" hidden="1">
      <c r="A92" s="591" t="s">
        <v>413</v>
      </c>
      <c r="B92" s="592"/>
      <c r="C92" s="592"/>
      <c r="D92" s="592"/>
      <c r="E92" s="592"/>
      <c r="F92" s="592"/>
      <c r="G92" s="592"/>
      <c r="H92" s="592"/>
      <c r="I92" s="592"/>
      <c r="J92" s="592"/>
      <c r="K92" s="592"/>
      <c r="L92" s="592"/>
      <c r="M92" s="592"/>
      <c r="N92" s="592"/>
      <c r="O92" s="593"/>
    </row>
    <row r="93" spans="1:15" ht="21" customHeight="1" hidden="1" thickBot="1">
      <c r="A93" s="594" t="s">
        <v>524</v>
      </c>
      <c r="B93" s="595"/>
      <c r="C93" s="596"/>
      <c r="D93" s="589"/>
      <c r="E93" s="565"/>
      <c r="F93" s="590" t="s">
        <v>354</v>
      </c>
      <c r="G93" s="590"/>
      <c r="H93" s="590"/>
      <c r="I93" s="560"/>
      <c r="J93" s="561"/>
      <c r="K93" s="590" t="s">
        <v>346</v>
      </c>
      <c r="L93" s="590"/>
      <c r="M93" s="590"/>
      <c r="N93" s="565"/>
      <c r="O93" s="566"/>
    </row>
    <row r="94" spans="1:15" ht="21" customHeight="1" hidden="1">
      <c r="A94" s="586" t="s">
        <v>165</v>
      </c>
      <c r="B94" s="571" t="s">
        <v>7</v>
      </c>
      <c r="C94" s="572"/>
      <c r="D94" s="572"/>
      <c r="E94" s="572"/>
      <c r="F94" s="573"/>
      <c r="G94" s="574" t="s">
        <v>8</v>
      </c>
      <c r="H94" s="575"/>
      <c r="I94" s="575"/>
      <c r="J94" s="575"/>
      <c r="K94" s="576"/>
      <c r="L94" s="562" t="s">
        <v>6</v>
      </c>
      <c r="M94" s="563"/>
      <c r="N94" s="563"/>
      <c r="O94" s="564"/>
    </row>
    <row r="95" spans="1:20" ht="38.25" customHeight="1" hidden="1">
      <c r="A95" s="587"/>
      <c r="B95" s="577" t="s">
        <v>108</v>
      </c>
      <c r="C95" s="579" t="s">
        <v>28</v>
      </c>
      <c r="D95" s="580"/>
      <c r="E95" s="579" t="s">
        <v>29</v>
      </c>
      <c r="F95" s="581"/>
      <c r="G95" s="577" t="s">
        <v>108</v>
      </c>
      <c r="H95" s="579" t="s">
        <v>28</v>
      </c>
      <c r="I95" s="580"/>
      <c r="J95" s="579" t="s">
        <v>29</v>
      </c>
      <c r="K95" s="581"/>
      <c r="L95" s="582" t="s">
        <v>106</v>
      </c>
      <c r="M95" s="583"/>
      <c r="N95" s="584" t="s">
        <v>77</v>
      </c>
      <c r="O95" s="585"/>
      <c r="T95" s="157"/>
    </row>
    <row r="96" spans="1:15" ht="25.5" customHeight="1" hidden="1">
      <c r="A96" s="588"/>
      <c r="B96" s="578"/>
      <c r="C96" s="159" t="s">
        <v>151</v>
      </c>
      <c r="D96" s="160" t="s">
        <v>109</v>
      </c>
      <c r="E96" s="159" t="s">
        <v>151</v>
      </c>
      <c r="F96" s="160" t="s">
        <v>109</v>
      </c>
      <c r="G96" s="578"/>
      <c r="H96" s="159" t="s">
        <v>151</v>
      </c>
      <c r="I96" s="160" t="s">
        <v>109</v>
      </c>
      <c r="J96" s="159" t="s">
        <v>151</v>
      </c>
      <c r="K96" s="160" t="s">
        <v>109</v>
      </c>
      <c r="L96" s="225" t="s">
        <v>151</v>
      </c>
      <c r="M96" s="228" t="s">
        <v>30</v>
      </c>
      <c r="N96" s="228" t="s">
        <v>151</v>
      </c>
      <c r="O96" s="158" t="s">
        <v>30</v>
      </c>
    </row>
    <row r="97" spans="1:18" s="157" customFormat="1" ht="24.75" customHeight="1" hidden="1">
      <c r="A97" s="219" t="s">
        <v>152</v>
      </c>
      <c r="B97" s="203"/>
      <c r="C97" s="162"/>
      <c r="D97" s="161"/>
      <c r="E97" s="162"/>
      <c r="F97" s="204"/>
      <c r="G97" s="203"/>
      <c r="H97" s="162"/>
      <c r="I97" s="161"/>
      <c r="J97" s="162"/>
      <c r="K97" s="204"/>
      <c r="L97" s="309"/>
      <c r="M97" s="199">
        <f>IF(L97="","",IF(N93="","Enter school enrollment",L97/N93))</f>
      </c>
      <c r="N97" s="196"/>
      <c r="O97" s="199">
        <f>IF(N97="","",IF(N93="","Enter school enrollment",N97/N93))</f>
      </c>
      <c r="R97" s="288"/>
    </row>
    <row r="98" spans="1:18" s="157" customFormat="1" ht="24.75" customHeight="1" hidden="1">
      <c r="A98" s="165" t="s">
        <v>153</v>
      </c>
      <c r="B98" s="203"/>
      <c r="C98" s="162"/>
      <c r="D98" s="161"/>
      <c r="E98" s="162"/>
      <c r="F98" s="204"/>
      <c r="G98" s="203"/>
      <c r="H98" s="162"/>
      <c r="I98" s="161"/>
      <c r="J98" s="162"/>
      <c r="K98" s="204"/>
      <c r="L98" s="309"/>
      <c r="M98" s="199">
        <f>IF(L98="","",IF(N93="","Enter school enrollment",L98/N93))</f>
      </c>
      <c r="N98" s="196"/>
      <c r="O98" s="199">
        <f>IF(N98="","",IF(N93="","Enter school enrollment",N98/N93))</f>
      </c>
      <c r="R98" s="288"/>
    </row>
    <row r="99" spans="1:18" s="157" customFormat="1" ht="24.75" customHeight="1" hidden="1">
      <c r="A99" s="165" t="s">
        <v>154</v>
      </c>
      <c r="B99" s="203"/>
      <c r="C99" s="162"/>
      <c r="D99" s="161"/>
      <c r="E99" s="162"/>
      <c r="F99" s="204"/>
      <c r="G99" s="203"/>
      <c r="H99" s="162"/>
      <c r="I99" s="161"/>
      <c r="J99" s="162"/>
      <c r="K99" s="204"/>
      <c r="L99" s="309"/>
      <c r="M99" s="199">
        <f>IF(L99="","",IF(N93="","Enter school enrollment",L99/N93))</f>
      </c>
      <c r="N99" s="196"/>
      <c r="O99" s="199">
        <f>IF(N99="","",IF(N93="","Enter school enrollment",N99/N93))</f>
      </c>
      <c r="R99" s="288"/>
    </row>
    <row r="100" spans="1:18" s="157" customFormat="1" ht="24.75" customHeight="1" hidden="1">
      <c r="A100" s="165" t="s">
        <v>155</v>
      </c>
      <c r="B100" s="309"/>
      <c r="C100" s="310"/>
      <c r="D100" s="259">
        <f aca="true" t="shared" si="16" ref="D100:D105">IF(AND(B100="",C100=""),"",IF(AND(B100="",C100&lt;&gt;""),"# Students Tested?",IF(B100="","",C100/B100)))</f>
      </c>
      <c r="E100" s="310"/>
      <c r="F100" s="259">
        <f aca="true" t="shared" si="17" ref="F100:F105">IF(AND(B100="",E100=""),"",IF(AND(B100="",E100&lt;&gt;""),"# Students Tested?",IF(B100="","",E100/B100)))</f>
      </c>
      <c r="G100" s="309"/>
      <c r="H100" s="310"/>
      <c r="I100" s="259">
        <f aca="true" t="shared" si="18" ref="I100:I105">IF(AND(G100="",H100=""),"",IF(AND(G100="",H100&lt;&gt;""),"# Students Tested?",IF(G100="","",H100/G100)))</f>
      </c>
      <c r="J100" s="310"/>
      <c r="K100" s="259">
        <f aca="true" t="shared" si="19" ref="K100:K105">IF(AND(G100="",J100=""),"",IF(AND(G100="",J100&lt;&gt;""),"# Students Tested?",IF(G100="","",J100/G100)))</f>
      </c>
      <c r="L100" s="309"/>
      <c r="M100" s="199">
        <f>IF(L100="","",IF(N93="","Enter school enrollment",L100/N93))</f>
      </c>
      <c r="N100" s="196"/>
      <c r="O100" s="199">
        <f>IF(N100="","",IF(N93="","Enter school enrollment",N100/N93))</f>
      </c>
      <c r="R100" s="288"/>
    </row>
    <row r="101" spans="1:18" s="157" customFormat="1" ht="24.75" customHeight="1" hidden="1">
      <c r="A101" s="165" t="s">
        <v>156</v>
      </c>
      <c r="B101" s="309"/>
      <c r="C101" s="310"/>
      <c r="D101" s="259">
        <f t="shared" si="16"/>
      </c>
      <c r="E101" s="310"/>
      <c r="F101" s="259">
        <f t="shared" si="17"/>
      </c>
      <c r="G101" s="309"/>
      <c r="H101" s="310"/>
      <c r="I101" s="259">
        <f t="shared" si="18"/>
      </c>
      <c r="J101" s="310"/>
      <c r="K101" s="259">
        <f t="shared" si="19"/>
      </c>
      <c r="L101" s="309"/>
      <c r="M101" s="199">
        <f>IF(L101="","",IF(N93="","Enter school enrollment",L101/N93))</f>
      </c>
      <c r="N101" s="196"/>
      <c r="O101" s="199">
        <f>IF(N101="","",IF(N93="","Enter school enrollment",N101/N93))</f>
      </c>
      <c r="R101" s="288"/>
    </row>
    <row r="102" spans="1:18" s="157" customFormat="1" ht="24.75" customHeight="1" hidden="1">
      <c r="A102" s="165" t="s">
        <v>157</v>
      </c>
      <c r="B102" s="309"/>
      <c r="C102" s="310"/>
      <c r="D102" s="259">
        <f t="shared" si="16"/>
      </c>
      <c r="E102" s="310"/>
      <c r="F102" s="259">
        <f t="shared" si="17"/>
      </c>
      <c r="G102" s="309"/>
      <c r="H102" s="310"/>
      <c r="I102" s="259">
        <f t="shared" si="18"/>
      </c>
      <c r="J102" s="310"/>
      <c r="K102" s="259">
        <f t="shared" si="19"/>
      </c>
      <c r="L102" s="309"/>
      <c r="M102" s="199">
        <f>IF(L102="","",IF(N93="","Enter school enrollment",L102/N93))</f>
      </c>
      <c r="N102" s="196"/>
      <c r="O102" s="199">
        <f>IF(N102="","",IF(N93="","Enter school enrollment",N102/N93))</f>
      </c>
      <c r="R102" s="288"/>
    </row>
    <row r="103" spans="1:18" s="157" customFormat="1" ht="24.75" customHeight="1" hidden="1">
      <c r="A103" s="165" t="s">
        <v>158</v>
      </c>
      <c r="B103" s="309"/>
      <c r="C103" s="310"/>
      <c r="D103" s="259">
        <f t="shared" si="16"/>
      </c>
      <c r="E103" s="310"/>
      <c r="F103" s="259">
        <f t="shared" si="17"/>
      </c>
      <c r="G103" s="309"/>
      <c r="H103" s="310"/>
      <c r="I103" s="259">
        <f t="shared" si="18"/>
      </c>
      <c r="J103" s="310"/>
      <c r="K103" s="259">
        <f t="shared" si="19"/>
      </c>
      <c r="L103" s="309"/>
      <c r="M103" s="199">
        <f>IF(L103="","",IF(N93="","Enter school enrollment",L103/N93))</f>
      </c>
      <c r="N103" s="196"/>
      <c r="O103" s="199">
        <f>IF(N103="","",IF(N93="","Enter school enrollment",N103/N93))</f>
      </c>
      <c r="R103" s="288"/>
    </row>
    <row r="104" spans="1:18" s="157" customFormat="1" ht="24.75" customHeight="1" hidden="1">
      <c r="A104" s="165" t="s">
        <v>159</v>
      </c>
      <c r="B104" s="309"/>
      <c r="C104" s="310"/>
      <c r="D104" s="259">
        <f t="shared" si="16"/>
      </c>
      <c r="E104" s="310"/>
      <c r="F104" s="259">
        <f t="shared" si="17"/>
      </c>
      <c r="G104" s="309"/>
      <c r="H104" s="310"/>
      <c r="I104" s="259">
        <f t="shared" si="18"/>
      </c>
      <c r="J104" s="310"/>
      <c r="K104" s="259">
        <f t="shared" si="19"/>
      </c>
      <c r="L104" s="309"/>
      <c r="M104" s="199">
        <f>IF(L104="","",IF(N93="","Enter school enrollment",L104/N93))</f>
      </c>
      <c r="N104" s="196"/>
      <c r="O104" s="199">
        <f>IF(N104="","",IF(N93="","Enter school enrollment",N104/N93))</f>
      </c>
      <c r="R104" s="288"/>
    </row>
    <row r="105" spans="1:18" s="157" customFormat="1" ht="24.75" customHeight="1" hidden="1">
      <c r="A105" s="165" t="s">
        <v>160</v>
      </c>
      <c r="B105" s="309"/>
      <c r="C105" s="310"/>
      <c r="D105" s="259">
        <f t="shared" si="16"/>
      </c>
      <c r="E105" s="310"/>
      <c r="F105" s="259">
        <f t="shared" si="17"/>
      </c>
      <c r="G105" s="309"/>
      <c r="H105" s="310"/>
      <c r="I105" s="259">
        <f t="shared" si="18"/>
      </c>
      <c r="J105" s="310"/>
      <c r="K105" s="259">
        <f t="shared" si="19"/>
      </c>
      <c r="L105" s="309"/>
      <c r="M105" s="199">
        <f>IF(L105="","",IF(N93="","Enter school enrollment",L105/N93))</f>
      </c>
      <c r="N105" s="196"/>
      <c r="O105" s="199">
        <f>IF(N105="","",IF(N93="","Enter school enrollment",N105/N93))</f>
      </c>
      <c r="R105" s="288"/>
    </row>
    <row r="106" spans="1:18" s="157" customFormat="1" ht="24.75" customHeight="1" hidden="1">
      <c r="A106" s="165" t="s">
        <v>161</v>
      </c>
      <c r="B106" s="203"/>
      <c r="C106" s="163"/>
      <c r="D106" s="261"/>
      <c r="E106" s="163"/>
      <c r="F106" s="262"/>
      <c r="G106" s="203"/>
      <c r="H106" s="164"/>
      <c r="I106" s="261"/>
      <c r="J106" s="163"/>
      <c r="K106" s="262"/>
      <c r="L106" s="309"/>
      <c r="M106" s="199">
        <f>IF(L106="","",IF(N93="","Enter school enrollment",L106/N93))</f>
      </c>
      <c r="N106" s="196"/>
      <c r="O106" s="199">
        <f>IF(N106="","",IF(N93="","Enter school enrollment",N106/N93))</f>
      </c>
      <c r="R106" s="288"/>
    </row>
    <row r="107" spans="1:18" s="157" customFormat="1" ht="24.75" customHeight="1" hidden="1">
      <c r="A107" s="165" t="s">
        <v>162</v>
      </c>
      <c r="B107" s="309"/>
      <c r="C107" s="315"/>
      <c r="D107" s="259">
        <f>IF(AND(B107="",C107=""),"",IF(AND(B107="",C107&lt;&gt;""),"# Students Tested?",IF(B107="","",C107/B107)))</f>
      </c>
      <c r="E107" s="311"/>
      <c r="F107" s="259">
        <f>IF(AND(B107="",E107=""),"",IF(AND(B107="",E107&lt;&gt;""),"# Students Tested?",IF(B107="","",E107/B107)))</f>
      </c>
      <c r="G107" s="203"/>
      <c r="H107" s="163"/>
      <c r="I107" s="259">
        <f>IF(AND(G107="",H107=""),"",IF(AND(G107="",H107&lt;&gt;""),"# Students Tested?",IF(G107="","",H107/G107)))</f>
      </c>
      <c r="J107" s="163"/>
      <c r="K107" s="259">
        <f>IF(AND(G107="",J107=""),"",IF(AND(G107="",J107&lt;&gt;""),"# Students Tested?",IF(G107="","",J107/G107)))</f>
      </c>
      <c r="L107" s="309"/>
      <c r="M107" s="199">
        <f>IF(L107="","",IF(N93="","Enter school enrollment",L107/N93))</f>
      </c>
      <c r="N107" s="196"/>
      <c r="O107" s="199">
        <f>IF(N107="","",IF(N93="","Enter school enrollment",N107/N93))</f>
      </c>
      <c r="R107" s="288"/>
    </row>
    <row r="108" spans="1:18" s="157" customFormat="1" ht="24.75" customHeight="1" hidden="1">
      <c r="A108" s="165" t="s">
        <v>163</v>
      </c>
      <c r="B108" s="203"/>
      <c r="C108" s="163"/>
      <c r="D108" s="201"/>
      <c r="E108" s="163"/>
      <c r="F108" s="205"/>
      <c r="G108" s="309"/>
      <c r="H108" s="310"/>
      <c r="I108" s="201"/>
      <c r="J108" s="310"/>
      <c r="K108" s="205"/>
      <c r="L108" s="309"/>
      <c r="M108" s="199">
        <f>IF(L108="","",IF(N93="","Enter school enrollment",L108/N93))</f>
      </c>
      <c r="N108" s="196"/>
      <c r="O108" s="199">
        <f>IF(N108="","",IF(N93="","Enter school enrollment",N108/N93))</f>
      </c>
      <c r="R108" s="288"/>
    </row>
    <row r="109" spans="1:18" s="157" customFormat="1" ht="24.75" customHeight="1" hidden="1">
      <c r="A109" s="165" t="s">
        <v>164</v>
      </c>
      <c r="B109" s="203"/>
      <c r="C109" s="197"/>
      <c r="D109" s="202"/>
      <c r="E109" s="197"/>
      <c r="F109" s="206"/>
      <c r="G109" s="203"/>
      <c r="H109" s="197"/>
      <c r="I109" s="202"/>
      <c r="J109" s="197"/>
      <c r="K109" s="206"/>
      <c r="L109" s="309"/>
      <c r="M109" s="199">
        <f>IF(L109="","",IF(N93="","Enter school enrollment",L109/N93))</f>
      </c>
      <c r="N109" s="196"/>
      <c r="O109" s="199">
        <f>IF(N109="","",IF(N93="","Enter school enrollment",N109/N93))</f>
      </c>
      <c r="R109" s="288"/>
    </row>
    <row r="110" spans="1:18" s="157" customFormat="1" ht="24.75" customHeight="1" hidden="1" thickBot="1">
      <c r="A110" s="258" t="s">
        <v>14</v>
      </c>
      <c r="B110" s="209">
        <f>IF(SUM(B97:B109)=0,"",SUM(B97:B109))</f>
      </c>
      <c r="C110" s="396">
        <f>IF(B110="","",SUM(C100:C107)-SUMIF(D100:D107,"# Students Tested?",C100:C107))</f>
      </c>
      <c r="D110" s="259">
        <f>IF(B110="","",SUMPRODUCT(B100:B107,D100:D107)/B110)</f>
      </c>
      <c r="E110" s="396">
        <f>IF(B110="","",SUM(E100:E107)-SUMIF(F100:F107,"# Students Tested?",E100:E107))</f>
      </c>
      <c r="F110" s="260">
        <f>IF(B110="","",IF(E110="","",E110/B110))</f>
      </c>
      <c r="G110" s="209">
        <f>IF(SUM(G97:G109)=0,"",SUM(G97:G109))</f>
      </c>
      <c r="H110" s="396">
        <f>IF(G110="","",SUM(H100:H107)-SUMIF(I100:I107,"# Students Tested?",H100:H107))</f>
      </c>
      <c r="I110" s="259">
        <f>IF(G110="","",SUMPRODUCT(G100:G107,I100:I107)/G110)</f>
      </c>
      <c r="J110" s="396">
        <f>IF(G110="","",SUM(J100:J107)-SUMIF(K100:K107,"# Students Tested?",J100:J107))</f>
      </c>
      <c r="K110" s="260">
        <f>IF(G110="","",IF(J110="","",J110/G110))</f>
      </c>
      <c r="L110" s="207">
        <f>IF(SUM(L97:L109)=0,"",SUM(L97:L109))</f>
      </c>
      <c r="M110" s="199">
        <f>IF(L110="","",IF(N93="","Enter school enrollment",L110/N93))</f>
      </c>
      <c r="N110" s="208">
        <f>IF(SUM(N97:N109)=0,"",SUM(N97:N109))</f>
      </c>
      <c r="O110" s="199">
        <f>IF(N110="","",IF(N93="","Enter school enrollment",N110/N93))</f>
      </c>
      <c r="R110" s="288"/>
    </row>
    <row r="111" spans="1:18" s="157" customFormat="1" ht="18" customHeight="1" hidden="1">
      <c r="A111" s="567" t="s">
        <v>224</v>
      </c>
      <c r="B111" s="568"/>
      <c r="C111" s="568"/>
      <c r="D111" s="568"/>
      <c r="E111" s="568"/>
      <c r="F111" s="568"/>
      <c r="G111" s="568"/>
      <c r="H111" s="568"/>
      <c r="I111" s="568"/>
      <c r="J111" s="568"/>
      <c r="K111" s="568"/>
      <c r="L111" s="568"/>
      <c r="M111" s="568"/>
      <c r="N111" s="568"/>
      <c r="O111" s="569"/>
      <c r="R111" s="288"/>
    </row>
    <row r="112" spans="1:18" s="157" customFormat="1" ht="28.5" customHeight="1" hidden="1">
      <c r="A112" s="570" t="s">
        <v>42</v>
      </c>
      <c r="B112" s="548"/>
      <c r="C112" s="548"/>
      <c r="D112" s="548"/>
      <c r="E112" s="548"/>
      <c r="F112" s="547" t="s">
        <v>41</v>
      </c>
      <c r="G112" s="548"/>
      <c r="H112" s="548"/>
      <c r="I112" s="548"/>
      <c r="J112" s="548"/>
      <c r="K112" s="547" t="s">
        <v>116</v>
      </c>
      <c r="L112" s="548"/>
      <c r="M112" s="548"/>
      <c r="N112" s="548"/>
      <c r="O112" s="549"/>
      <c r="R112" s="288"/>
    </row>
    <row r="113" spans="1:18" s="157" customFormat="1" ht="42.75" customHeight="1" hidden="1" thickBot="1">
      <c r="A113" s="531"/>
      <c r="B113" s="532"/>
      <c r="C113" s="532"/>
      <c r="D113" s="532"/>
      <c r="E113" s="532"/>
      <c r="F113" s="533"/>
      <c r="G113" s="532"/>
      <c r="H113" s="532"/>
      <c r="I113" s="532"/>
      <c r="J113" s="532"/>
      <c r="K113" s="533"/>
      <c r="L113" s="532"/>
      <c r="M113" s="532"/>
      <c r="N113" s="532"/>
      <c r="O113" s="543"/>
      <c r="R113" s="288"/>
    </row>
    <row r="114" spans="1:15" ht="24.75" customHeight="1" hidden="1">
      <c r="A114" s="591" t="s">
        <v>412</v>
      </c>
      <c r="B114" s="592"/>
      <c r="C114" s="592"/>
      <c r="D114" s="592"/>
      <c r="E114" s="592"/>
      <c r="F114" s="592"/>
      <c r="G114" s="592"/>
      <c r="H114" s="592"/>
      <c r="I114" s="592"/>
      <c r="J114" s="592"/>
      <c r="K114" s="592"/>
      <c r="L114" s="592"/>
      <c r="M114" s="592"/>
      <c r="N114" s="592"/>
      <c r="O114" s="593"/>
    </row>
    <row r="115" spans="1:15" ht="21" customHeight="1" hidden="1" thickBot="1">
      <c r="A115" s="594" t="s">
        <v>524</v>
      </c>
      <c r="B115" s="595"/>
      <c r="C115" s="596"/>
      <c r="D115" s="589"/>
      <c r="E115" s="565"/>
      <c r="F115" s="590" t="s">
        <v>354</v>
      </c>
      <c r="G115" s="590"/>
      <c r="H115" s="590"/>
      <c r="I115" s="560"/>
      <c r="J115" s="561"/>
      <c r="K115" s="590" t="s">
        <v>346</v>
      </c>
      <c r="L115" s="590"/>
      <c r="M115" s="590"/>
      <c r="N115" s="565"/>
      <c r="O115" s="566"/>
    </row>
    <row r="116" spans="1:15" ht="21" customHeight="1" hidden="1">
      <c r="A116" s="586" t="s">
        <v>165</v>
      </c>
      <c r="B116" s="571" t="s">
        <v>7</v>
      </c>
      <c r="C116" s="572"/>
      <c r="D116" s="572"/>
      <c r="E116" s="572"/>
      <c r="F116" s="573"/>
      <c r="G116" s="574" t="s">
        <v>8</v>
      </c>
      <c r="H116" s="575"/>
      <c r="I116" s="575"/>
      <c r="J116" s="575"/>
      <c r="K116" s="576"/>
      <c r="L116" s="562" t="s">
        <v>6</v>
      </c>
      <c r="M116" s="563"/>
      <c r="N116" s="563"/>
      <c r="O116" s="564"/>
    </row>
    <row r="117" spans="1:20" ht="40.5" customHeight="1" hidden="1">
      <c r="A117" s="587"/>
      <c r="B117" s="577" t="s">
        <v>108</v>
      </c>
      <c r="C117" s="579" t="s">
        <v>28</v>
      </c>
      <c r="D117" s="580"/>
      <c r="E117" s="579" t="s">
        <v>29</v>
      </c>
      <c r="F117" s="581"/>
      <c r="G117" s="577" t="s">
        <v>108</v>
      </c>
      <c r="H117" s="579" t="s">
        <v>28</v>
      </c>
      <c r="I117" s="580"/>
      <c r="J117" s="579" t="s">
        <v>29</v>
      </c>
      <c r="K117" s="581"/>
      <c r="L117" s="582" t="s">
        <v>106</v>
      </c>
      <c r="M117" s="583"/>
      <c r="N117" s="584" t="s">
        <v>77</v>
      </c>
      <c r="O117" s="585"/>
      <c r="T117" s="157"/>
    </row>
    <row r="118" spans="1:15" ht="30.75" customHeight="1" hidden="1">
      <c r="A118" s="588"/>
      <c r="B118" s="578"/>
      <c r="C118" s="159" t="s">
        <v>151</v>
      </c>
      <c r="D118" s="160" t="s">
        <v>109</v>
      </c>
      <c r="E118" s="159" t="s">
        <v>151</v>
      </c>
      <c r="F118" s="160" t="s">
        <v>109</v>
      </c>
      <c r="G118" s="578"/>
      <c r="H118" s="159" t="s">
        <v>151</v>
      </c>
      <c r="I118" s="160" t="s">
        <v>109</v>
      </c>
      <c r="J118" s="159" t="s">
        <v>151</v>
      </c>
      <c r="K118" s="160" t="s">
        <v>109</v>
      </c>
      <c r="L118" s="225" t="s">
        <v>151</v>
      </c>
      <c r="M118" s="228" t="s">
        <v>30</v>
      </c>
      <c r="N118" s="228" t="s">
        <v>151</v>
      </c>
      <c r="O118" s="158" t="s">
        <v>30</v>
      </c>
    </row>
    <row r="119" spans="1:18" s="157" customFormat="1" ht="24.75" customHeight="1" hidden="1">
      <c r="A119" s="219" t="s">
        <v>152</v>
      </c>
      <c r="B119" s="203"/>
      <c r="C119" s="162"/>
      <c r="D119" s="161"/>
      <c r="E119" s="162"/>
      <c r="F119" s="204"/>
      <c r="G119" s="203"/>
      <c r="H119" s="162"/>
      <c r="I119" s="161"/>
      <c r="J119" s="162"/>
      <c r="K119" s="204"/>
      <c r="L119" s="309"/>
      <c r="M119" s="199">
        <f>IF(L119="","",IF(N115="","Enter school enrollment",L119/N115))</f>
      </c>
      <c r="N119" s="196"/>
      <c r="O119" s="199">
        <f>IF(N119="","",IF(N115="","Enter school enrollment",N119/N115))</f>
      </c>
      <c r="R119" s="288"/>
    </row>
    <row r="120" spans="1:18" s="157" customFormat="1" ht="24.75" customHeight="1" hidden="1">
      <c r="A120" s="165" t="s">
        <v>153</v>
      </c>
      <c r="B120" s="203"/>
      <c r="C120" s="162"/>
      <c r="D120" s="161"/>
      <c r="E120" s="162"/>
      <c r="F120" s="204"/>
      <c r="G120" s="203"/>
      <c r="H120" s="162"/>
      <c r="I120" s="161"/>
      <c r="J120" s="162"/>
      <c r="K120" s="204"/>
      <c r="L120" s="309"/>
      <c r="M120" s="199">
        <f>IF(L120="","",IF(N115="","Enter school enrollment",L120/N115))</f>
      </c>
      <c r="N120" s="196"/>
      <c r="O120" s="199">
        <f>IF(N120="","",IF(N115="","Enter school enrollment",N120/N115))</f>
      </c>
      <c r="R120" s="288"/>
    </row>
    <row r="121" spans="1:18" s="157" customFormat="1" ht="24.75" customHeight="1" hidden="1" thickBot="1">
      <c r="A121" s="165" t="s">
        <v>154</v>
      </c>
      <c r="B121" s="203"/>
      <c r="C121" s="162"/>
      <c r="D121" s="161"/>
      <c r="E121" s="162"/>
      <c r="F121" s="204"/>
      <c r="G121" s="203"/>
      <c r="H121" s="162"/>
      <c r="I121" s="161"/>
      <c r="J121" s="162"/>
      <c r="K121" s="204"/>
      <c r="L121" s="309"/>
      <c r="M121" s="199">
        <f>IF(L121="","",IF(N115="","Enter school enrollment",L121/N115))</f>
      </c>
      <c r="N121" s="196"/>
      <c r="O121" s="199">
        <f>IF(N121="","",IF(N115="","Enter school enrollment",N121/N115))</f>
      </c>
      <c r="R121" s="288"/>
    </row>
    <row r="122" spans="1:18" s="157" customFormat="1" ht="24.75" customHeight="1" hidden="1" thickBot="1">
      <c r="A122" s="165" t="s">
        <v>155</v>
      </c>
      <c r="B122" s="351"/>
      <c r="C122" s="310"/>
      <c r="D122" s="259">
        <f aca="true" t="shared" si="20" ref="D122:D127">IF(AND(B122="",C122=""),"",IF(AND(B122="",C122&lt;&gt;""),"# Students Tested?",IF(B122="","",C122/B122)))</f>
      </c>
      <c r="E122" s="310"/>
      <c r="F122" s="259">
        <f aca="true" t="shared" si="21" ref="F122:F127">IF(AND(B122="",E122=""),"",IF(AND(B122="",E122&lt;&gt;""),"# Students Tested?",IF(B122="","",E122/B122)))</f>
      </c>
      <c r="G122" s="351"/>
      <c r="H122" s="310"/>
      <c r="I122" s="259">
        <f aca="true" t="shared" si="22" ref="I122:I127">IF(AND(G122="",H122=""),"",IF(AND(G122="",H122&lt;&gt;""),"# Students Tested?",IF(G122="","",H122/G122)))</f>
      </c>
      <c r="J122" s="310"/>
      <c r="K122" s="259">
        <f aca="true" t="shared" si="23" ref="K122:K127">IF(AND(G122="",J122=""),"",IF(AND(G122="",J122&lt;&gt;""),"# Students Tested?",IF(G122="","",J122/G122)))</f>
      </c>
      <c r="L122" s="309"/>
      <c r="M122" s="199">
        <f>IF(L122="","",IF(N115="","Enter school enrollment",L122/N115))</f>
      </c>
      <c r="N122" s="196"/>
      <c r="O122" s="199">
        <f>IF(N122="","",IF(N115="","Enter school enrollment",N122/N115))</f>
      </c>
      <c r="R122" s="288"/>
    </row>
    <row r="123" spans="1:18" s="157" customFormat="1" ht="24.75" customHeight="1" hidden="1">
      <c r="A123" s="165" t="s">
        <v>156</v>
      </c>
      <c r="B123" s="312"/>
      <c r="C123" s="310"/>
      <c r="D123" s="259">
        <f t="shared" si="20"/>
      </c>
      <c r="E123" s="310"/>
      <c r="F123" s="259">
        <f t="shared" si="21"/>
      </c>
      <c r="G123" s="312"/>
      <c r="H123" s="310"/>
      <c r="I123" s="259">
        <f t="shared" si="22"/>
      </c>
      <c r="J123" s="310"/>
      <c r="K123" s="259">
        <f t="shared" si="23"/>
      </c>
      <c r="L123" s="309"/>
      <c r="M123" s="199">
        <f>IF(L123="","",IF(N115="","Enter school enrollment",L123/N115))</f>
      </c>
      <c r="N123" s="196"/>
      <c r="O123" s="199">
        <f>IF(N123="","",IF(N115="","Enter school enrollment",N123/N115))</f>
      </c>
      <c r="R123" s="288"/>
    </row>
    <row r="124" spans="1:18" s="157" customFormat="1" ht="24.75" customHeight="1" hidden="1">
      <c r="A124" s="165" t="s">
        <v>157</v>
      </c>
      <c r="B124" s="313"/>
      <c r="C124" s="310"/>
      <c r="D124" s="259">
        <f t="shared" si="20"/>
      </c>
      <c r="E124" s="310"/>
      <c r="F124" s="259">
        <f t="shared" si="21"/>
      </c>
      <c r="G124" s="313"/>
      <c r="H124" s="310"/>
      <c r="I124" s="259">
        <f t="shared" si="22"/>
      </c>
      <c r="J124" s="310"/>
      <c r="K124" s="259">
        <f t="shared" si="23"/>
      </c>
      <c r="L124" s="309"/>
      <c r="M124" s="199">
        <f>IF(L124="","",IF(N115="","Enter school enrollment",L124/N115))</f>
      </c>
      <c r="N124" s="196"/>
      <c r="O124" s="199">
        <f>IF(N124="","",IF(N115="","Enter school enrollment",N124/N115))</f>
      </c>
      <c r="R124" s="288"/>
    </row>
    <row r="125" spans="1:18" s="157" customFormat="1" ht="24.75" customHeight="1" hidden="1">
      <c r="A125" s="165" t="s">
        <v>158</v>
      </c>
      <c r="B125" s="313"/>
      <c r="C125" s="310"/>
      <c r="D125" s="259">
        <f t="shared" si="20"/>
      </c>
      <c r="E125" s="310"/>
      <c r="F125" s="259">
        <f t="shared" si="21"/>
      </c>
      <c r="G125" s="313"/>
      <c r="H125" s="310"/>
      <c r="I125" s="259">
        <f t="shared" si="22"/>
      </c>
      <c r="J125" s="310"/>
      <c r="K125" s="259">
        <f t="shared" si="23"/>
      </c>
      <c r="L125" s="309"/>
      <c r="M125" s="199">
        <f>IF(L125="","",IF(N115="","Enter school enrollment",L125/N115))</f>
      </c>
      <c r="N125" s="196"/>
      <c r="O125" s="199">
        <f>IF(N125="","",IF(N115="","Enter school enrollment",N125/N115))</f>
      </c>
      <c r="R125" s="288"/>
    </row>
    <row r="126" spans="1:18" s="157" customFormat="1" ht="24.75" customHeight="1" hidden="1" thickBot="1">
      <c r="A126" s="165" t="s">
        <v>159</v>
      </c>
      <c r="B126" s="314"/>
      <c r="C126" s="310"/>
      <c r="D126" s="259">
        <f t="shared" si="20"/>
      </c>
      <c r="E126" s="310"/>
      <c r="F126" s="259">
        <f t="shared" si="21"/>
      </c>
      <c r="G126" s="314"/>
      <c r="H126" s="310"/>
      <c r="I126" s="259">
        <f t="shared" si="22"/>
      </c>
      <c r="J126" s="310"/>
      <c r="K126" s="259">
        <f t="shared" si="23"/>
      </c>
      <c r="L126" s="309"/>
      <c r="M126" s="199">
        <f>IF(L126="","",IF(N115="","Enter school enrollment",L126/N115))</f>
      </c>
      <c r="N126" s="196"/>
      <c r="O126" s="199">
        <f>IF(N126="","",IF(N115="","Enter school enrollment",N126/N115))</f>
      </c>
      <c r="R126" s="288"/>
    </row>
    <row r="127" spans="1:18" s="157" customFormat="1" ht="24.75" customHeight="1" hidden="1">
      <c r="A127" s="165" t="s">
        <v>160</v>
      </c>
      <c r="B127" s="309"/>
      <c r="C127" s="310"/>
      <c r="D127" s="259">
        <f t="shared" si="20"/>
      </c>
      <c r="E127" s="310"/>
      <c r="F127" s="259">
        <f t="shared" si="21"/>
      </c>
      <c r="G127" s="309"/>
      <c r="H127" s="310"/>
      <c r="I127" s="259">
        <f t="shared" si="22"/>
      </c>
      <c r="J127" s="310"/>
      <c r="K127" s="259">
        <f t="shared" si="23"/>
      </c>
      <c r="L127" s="309"/>
      <c r="M127" s="199">
        <f>IF(L127="","",IF(N115="","Enter school enrollment",L127/N115))</f>
      </c>
      <c r="N127" s="196"/>
      <c r="O127" s="199">
        <f>IF(N127="","",IF(N115="","Enter school enrollment",N127/N115))</f>
      </c>
      <c r="R127" s="288"/>
    </row>
    <row r="128" spans="1:18" s="157" customFormat="1" ht="24.75" customHeight="1" hidden="1">
      <c r="A128" s="165" t="s">
        <v>161</v>
      </c>
      <c r="B128" s="203"/>
      <c r="C128" s="163"/>
      <c r="D128" s="261"/>
      <c r="E128" s="163"/>
      <c r="F128" s="262"/>
      <c r="G128" s="203"/>
      <c r="H128" s="164"/>
      <c r="I128" s="261"/>
      <c r="J128" s="163"/>
      <c r="K128" s="262"/>
      <c r="L128" s="309"/>
      <c r="M128" s="199">
        <f>IF(L128="","",IF(N115="","Enter school enrollment",L128/N115))</f>
      </c>
      <c r="N128" s="196"/>
      <c r="O128" s="199">
        <f>IF(N128="","",IF(N115="","Enter school enrollment",N128/N115))</f>
      </c>
      <c r="R128" s="288"/>
    </row>
    <row r="129" spans="1:18" s="157" customFormat="1" ht="24.75" customHeight="1" hidden="1">
      <c r="A129" s="165" t="s">
        <v>162</v>
      </c>
      <c r="B129" s="309"/>
      <c r="C129" s="315"/>
      <c r="D129" s="259">
        <f>IF(AND(B129="",C129=""),"",IF(AND(B129="",C129&lt;&gt;""),"# Students Tested?",IF(B129="","",C129/B129)))</f>
      </c>
      <c r="E129" s="311"/>
      <c r="F129" s="259">
        <f>IF(AND(B129="",E129=""),"",IF(AND(B129="",E129&lt;&gt;""),"# Students Tested?",IF(B129="","",E129/B129)))</f>
      </c>
      <c r="G129" s="203"/>
      <c r="H129" s="163"/>
      <c r="I129" s="259">
        <f>IF(AND(G129="",H129=""),"",IF(AND(G129="",H129&lt;&gt;""),"# Students Tested?",IF(G129="","",H129/G129)))</f>
      </c>
      <c r="J129" s="163"/>
      <c r="K129" s="259">
        <f>IF(AND(G129="",J129=""),"",IF(AND(G129="",J129&lt;&gt;""),"# Students Tested?",IF(G129="","",J129/G129)))</f>
      </c>
      <c r="L129" s="309"/>
      <c r="M129" s="199">
        <f>IF(L129="","",IF(N115="","Enter school enrollment",L129/N115))</f>
      </c>
      <c r="N129" s="196"/>
      <c r="O129" s="199">
        <f>IF(N129="","",IF(N115="","Enter school enrollment",N129/N115))</f>
      </c>
      <c r="R129" s="288"/>
    </row>
    <row r="130" spans="1:18" s="157" customFormat="1" ht="24.75" customHeight="1" hidden="1">
      <c r="A130" s="165" t="s">
        <v>163</v>
      </c>
      <c r="B130" s="203"/>
      <c r="C130" s="163"/>
      <c r="D130" s="201"/>
      <c r="E130" s="163"/>
      <c r="F130" s="205"/>
      <c r="G130" s="309"/>
      <c r="H130" s="310"/>
      <c r="I130" s="201"/>
      <c r="J130" s="310"/>
      <c r="K130" s="205"/>
      <c r="L130" s="309"/>
      <c r="M130" s="199">
        <f>IF(L130="","",IF(N115="","Enter school enrollment",L130/N115))</f>
      </c>
      <c r="N130" s="196"/>
      <c r="O130" s="199">
        <f>IF(N130="","",IF(N115="","Enter school enrollment",N130/N115))</f>
      </c>
      <c r="R130" s="288"/>
    </row>
    <row r="131" spans="1:18" s="157" customFormat="1" ht="24.75" customHeight="1" hidden="1">
      <c r="A131" s="165" t="s">
        <v>164</v>
      </c>
      <c r="B131" s="203"/>
      <c r="C131" s="197"/>
      <c r="D131" s="202"/>
      <c r="E131" s="197"/>
      <c r="F131" s="206"/>
      <c r="G131" s="203"/>
      <c r="H131" s="197"/>
      <c r="I131" s="202"/>
      <c r="J131" s="197"/>
      <c r="K131" s="206"/>
      <c r="L131" s="309"/>
      <c r="M131" s="199">
        <f>IF(L131="","",IF(N115="","Enter school enrollment",L131/N115))</f>
      </c>
      <c r="N131" s="196"/>
      <c r="O131" s="199">
        <f>IF(N131="","",IF(N115="","Enter school enrollment",N131/N115))</f>
      </c>
      <c r="R131" s="288"/>
    </row>
    <row r="132" spans="1:18" s="157" customFormat="1" ht="24.75" customHeight="1" hidden="1" thickBot="1">
      <c r="A132" s="258" t="s">
        <v>14</v>
      </c>
      <c r="B132" s="209">
        <f>IF(SUM(B119:B131)=0,"",SUM(B119:B131))</f>
      </c>
      <c r="C132" s="396">
        <f>IF(B132="","",SUM(C122:C129)-SUMIF(D122:D129,"# Students Tested?",C122:C129))</f>
      </c>
      <c r="D132" s="259">
        <f>IF(B132="","",SUMPRODUCT(B122:B129,D122:D129)/B132)</f>
      </c>
      <c r="E132" s="396">
        <f>IF(B132="","",SUM(E122:E129)-SUMIF(F122:F129,"# Students Tested?",E122:E129))</f>
      </c>
      <c r="F132" s="260">
        <f>IF(B132="","",IF(E132="","",E132/B132))</f>
      </c>
      <c r="G132" s="209">
        <f>IF(SUM(G119:G131)=0,"",SUM(G119:G131))</f>
      </c>
      <c r="H132" s="396">
        <f>IF(G132="","",SUM(H122:H129)-SUMIF(I122:I129,"# Students Tested?",H122:H129))</f>
      </c>
      <c r="I132" s="259">
        <f>IF(G132="","",SUMPRODUCT(G122:G129,I122:I129)/G132)</f>
      </c>
      <c r="J132" s="396">
        <f>IF(G132="","",SUM(J122:J129)-SUMIF(K122:K129,"# Students Tested?",J122:J129))</f>
      </c>
      <c r="K132" s="260">
        <f>IF(G132="","",IF(J132="","",J132/G132))</f>
      </c>
      <c r="L132" s="207">
        <f>IF(SUM(L119:L131)=0,"",SUM(L119:L131))</f>
      </c>
      <c r="M132" s="199">
        <f>IF(L132="","",IF(N115="","Enter school enrollment",L132/N115))</f>
      </c>
      <c r="N132" s="208">
        <f>IF(SUM(N119:N131)=0,"",SUM(N119:N131))</f>
      </c>
      <c r="O132" s="199">
        <f>IF(N132="","",IF(N115="","Enter school enrollment",N132/N115))</f>
      </c>
      <c r="R132" s="288"/>
    </row>
    <row r="133" spans="1:18" s="157" customFormat="1" ht="18" customHeight="1" hidden="1">
      <c r="A133" s="567" t="s">
        <v>224</v>
      </c>
      <c r="B133" s="568"/>
      <c r="C133" s="568"/>
      <c r="D133" s="568"/>
      <c r="E133" s="568"/>
      <c r="F133" s="568"/>
      <c r="G133" s="568"/>
      <c r="H133" s="568"/>
      <c r="I133" s="568"/>
      <c r="J133" s="568"/>
      <c r="K133" s="568"/>
      <c r="L133" s="568"/>
      <c r="M133" s="568"/>
      <c r="N133" s="568"/>
      <c r="O133" s="569"/>
      <c r="R133" s="288"/>
    </row>
    <row r="134" spans="1:18" s="157" customFormat="1" ht="28.5" customHeight="1" hidden="1">
      <c r="A134" s="570" t="s">
        <v>42</v>
      </c>
      <c r="B134" s="548"/>
      <c r="C134" s="548"/>
      <c r="D134" s="548"/>
      <c r="E134" s="548"/>
      <c r="F134" s="547" t="s">
        <v>41</v>
      </c>
      <c r="G134" s="548"/>
      <c r="H134" s="548"/>
      <c r="I134" s="548"/>
      <c r="J134" s="548"/>
      <c r="K134" s="547" t="s">
        <v>116</v>
      </c>
      <c r="L134" s="548"/>
      <c r="M134" s="548"/>
      <c r="N134" s="548"/>
      <c r="O134" s="549"/>
      <c r="R134" s="288"/>
    </row>
    <row r="135" spans="1:18" s="157" customFormat="1" ht="42.75" customHeight="1" hidden="1" thickBot="1">
      <c r="A135" s="531"/>
      <c r="B135" s="532"/>
      <c r="C135" s="532"/>
      <c r="D135" s="532"/>
      <c r="E135" s="532"/>
      <c r="F135" s="533"/>
      <c r="G135" s="532"/>
      <c r="H135" s="532"/>
      <c r="I135" s="532"/>
      <c r="J135" s="532"/>
      <c r="K135" s="533"/>
      <c r="L135" s="532"/>
      <c r="M135" s="532"/>
      <c r="N135" s="532"/>
      <c r="O135" s="543"/>
      <c r="R135" s="288"/>
    </row>
    <row r="136" spans="1:15" ht="24.75" customHeight="1" hidden="1">
      <c r="A136" s="591" t="s">
        <v>411</v>
      </c>
      <c r="B136" s="592"/>
      <c r="C136" s="592"/>
      <c r="D136" s="592"/>
      <c r="E136" s="592"/>
      <c r="F136" s="592"/>
      <c r="G136" s="592"/>
      <c r="H136" s="592"/>
      <c r="I136" s="592"/>
      <c r="J136" s="592"/>
      <c r="K136" s="592"/>
      <c r="L136" s="592"/>
      <c r="M136" s="592"/>
      <c r="N136" s="592"/>
      <c r="O136" s="593"/>
    </row>
    <row r="137" spans="1:15" ht="21" customHeight="1" hidden="1" thickBot="1">
      <c r="A137" s="594" t="s">
        <v>524</v>
      </c>
      <c r="B137" s="595"/>
      <c r="C137" s="596"/>
      <c r="D137" s="589"/>
      <c r="E137" s="565"/>
      <c r="F137" s="590" t="s">
        <v>354</v>
      </c>
      <c r="G137" s="590"/>
      <c r="H137" s="590"/>
      <c r="I137" s="560"/>
      <c r="J137" s="561"/>
      <c r="K137" s="590" t="s">
        <v>346</v>
      </c>
      <c r="L137" s="590"/>
      <c r="M137" s="590"/>
      <c r="N137" s="565"/>
      <c r="O137" s="566"/>
    </row>
    <row r="138" spans="1:15" ht="21" customHeight="1" hidden="1">
      <c r="A138" s="586" t="s">
        <v>165</v>
      </c>
      <c r="B138" s="571" t="s">
        <v>7</v>
      </c>
      <c r="C138" s="572"/>
      <c r="D138" s="572"/>
      <c r="E138" s="572"/>
      <c r="F138" s="573"/>
      <c r="G138" s="574" t="s">
        <v>8</v>
      </c>
      <c r="H138" s="575"/>
      <c r="I138" s="575"/>
      <c r="J138" s="575"/>
      <c r="K138" s="576"/>
      <c r="L138" s="562" t="s">
        <v>6</v>
      </c>
      <c r="M138" s="563"/>
      <c r="N138" s="563"/>
      <c r="O138" s="564"/>
    </row>
    <row r="139" spans="1:20" ht="39.75" customHeight="1" hidden="1">
      <c r="A139" s="587"/>
      <c r="B139" s="577" t="s">
        <v>108</v>
      </c>
      <c r="C139" s="579" t="s">
        <v>28</v>
      </c>
      <c r="D139" s="580"/>
      <c r="E139" s="579" t="s">
        <v>29</v>
      </c>
      <c r="F139" s="581"/>
      <c r="G139" s="577" t="s">
        <v>108</v>
      </c>
      <c r="H139" s="579" t="s">
        <v>28</v>
      </c>
      <c r="I139" s="580"/>
      <c r="J139" s="579" t="s">
        <v>29</v>
      </c>
      <c r="K139" s="581"/>
      <c r="L139" s="582" t="s">
        <v>106</v>
      </c>
      <c r="M139" s="583"/>
      <c r="N139" s="584" t="s">
        <v>77</v>
      </c>
      <c r="O139" s="585"/>
      <c r="T139" s="157"/>
    </row>
    <row r="140" spans="1:15" ht="27.75" customHeight="1" hidden="1">
      <c r="A140" s="588"/>
      <c r="B140" s="578"/>
      <c r="C140" s="159" t="s">
        <v>151</v>
      </c>
      <c r="D140" s="160" t="s">
        <v>109</v>
      </c>
      <c r="E140" s="159" t="s">
        <v>151</v>
      </c>
      <c r="F140" s="160" t="s">
        <v>109</v>
      </c>
      <c r="G140" s="578"/>
      <c r="H140" s="159" t="s">
        <v>151</v>
      </c>
      <c r="I140" s="160" t="s">
        <v>109</v>
      </c>
      <c r="J140" s="159" t="s">
        <v>151</v>
      </c>
      <c r="K140" s="160" t="s">
        <v>109</v>
      </c>
      <c r="L140" s="225" t="s">
        <v>151</v>
      </c>
      <c r="M140" s="228" t="s">
        <v>30</v>
      </c>
      <c r="N140" s="228" t="s">
        <v>151</v>
      </c>
      <c r="O140" s="158" t="s">
        <v>30</v>
      </c>
    </row>
    <row r="141" spans="1:18" s="157" customFormat="1" ht="24.75" customHeight="1" hidden="1">
      <c r="A141" s="219" t="s">
        <v>152</v>
      </c>
      <c r="B141" s="203"/>
      <c r="C141" s="162"/>
      <c r="D141" s="161"/>
      <c r="E141" s="162"/>
      <c r="F141" s="204"/>
      <c r="G141" s="203"/>
      <c r="H141" s="162"/>
      <c r="I141" s="161"/>
      <c r="J141" s="162"/>
      <c r="K141" s="204"/>
      <c r="L141" s="309"/>
      <c r="M141" s="199">
        <f>IF(L141="","",IF(N137="","Enter school enrollment",L141/N137))</f>
      </c>
      <c r="N141" s="196"/>
      <c r="O141" s="199">
        <f>IF(N141="","",IF(N137="","Enter school enrollment",N141/N137))</f>
      </c>
      <c r="R141" s="288"/>
    </row>
    <row r="142" spans="1:18" s="157" customFormat="1" ht="24.75" customHeight="1" hidden="1">
      <c r="A142" s="165" t="s">
        <v>153</v>
      </c>
      <c r="B142" s="203"/>
      <c r="C142" s="162"/>
      <c r="D142" s="161"/>
      <c r="E142" s="162"/>
      <c r="F142" s="204"/>
      <c r="G142" s="203"/>
      <c r="H142" s="162"/>
      <c r="I142" s="161"/>
      <c r="J142" s="162"/>
      <c r="K142" s="204"/>
      <c r="L142" s="309"/>
      <c r="M142" s="199">
        <f>IF(L142="","",IF(N137="","Enter school enrollment",L142/N137))</f>
      </c>
      <c r="N142" s="196"/>
      <c r="O142" s="199">
        <f>IF(N142="","",IF(N137="","Enter school enrollment",N142/N137))</f>
      </c>
      <c r="R142" s="288"/>
    </row>
    <row r="143" spans="1:18" s="157" customFormat="1" ht="24.75" customHeight="1" hidden="1">
      <c r="A143" s="165" t="s">
        <v>154</v>
      </c>
      <c r="B143" s="203"/>
      <c r="C143" s="162"/>
      <c r="D143" s="161"/>
      <c r="E143" s="162"/>
      <c r="F143" s="204"/>
      <c r="G143" s="203"/>
      <c r="H143" s="162"/>
      <c r="I143" s="161"/>
      <c r="J143" s="162"/>
      <c r="K143" s="204"/>
      <c r="L143" s="309"/>
      <c r="M143" s="199">
        <f>IF(L143="","",IF(N137="","Enter school enrollment",L143/N137))</f>
      </c>
      <c r="N143" s="196"/>
      <c r="O143" s="199">
        <f>IF(N143="","",IF(N137="","Enter school enrollment",N143/N137))</f>
      </c>
      <c r="R143" s="288"/>
    </row>
    <row r="144" spans="1:18" s="157" customFormat="1" ht="24.75" customHeight="1" hidden="1">
      <c r="A144" s="165" t="s">
        <v>155</v>
      </c>
      <c r="B144" s="309"/>
      <c r="C144" s="310"/>
      <c r="D144" s="259">
        <f aca="true" t="shared" si="24" ref="D144:D149">IF(AND(B144="",C144=""),"",IF(AND(B144="",C144&lt;&gt;""),"# Students Tested?",IF(B144="","",C144/B144)))</f>
      </c>
      <c r="E144" s="310"/>
      <c r="F144" s="259">
        <f aca="true" t="shared" si="25" ref="F144:F149">IF(AND(B144="",E144=""),"",IF(AND(B144="",E144&lt;&gt;""),"# Students Tested?",IF(B144="","",E144/B144)))</f>
      </c>
      <c r="G144" s="309"/>
      <c r="H144" s="310"/>
      <c r="I144" s="259">
        <f aca="true" t="shared" si="26" ref="I144:I149">IF(AND(G144="",H144=""),"",IF(AND(G144="",H144&lt;&gt;""),"# Students Tested?",IF(G144="","",H144/G144)))</f>
      </c>
      <c r="J144" s="310"/>
      <c r="K144" s="259">
        <f aca="true" t="shared" si="27" ref="K144:K149">IF(AND(G144="",J144=""),"",IF(AND(G144="",J144&lt;&gt;""),"# Students Tested?",IF(G144="","",J144/G144)))</f>
      </c>
      <c r="L144" s="309"/>
      <c r="M144" s="199">
        <f>IF(L144="","",IF(N137="","Enter school enrollment",L144/N137))</f>
      </c>
      <c r="N144" s="196"/>
      <c r="O144" s="199">
        <f>IF(N144="","",IF(N137="","Enter school enrollment",N144/N137))</f>
      </c>
      <c r="R144" s="288"/>
    </row>
    <row r="145" spans="1:18" s="157" customFormat="1" ht="24.75" customHeight="1" hidden="1">
      <c r="A145" s="165" t="s">
        <v>156</v>
      </c>
      <c r="B145" s="309"/>
      <c r="C145" s="310"/>
      <c r="D145" s="259">
        <f t="shared" si="24"/>
      </c>
      <c r="E145" s="310"/>
      <c r="F145" s="259">
        <f t="shared" si="25"/>
      </c>
      <c r="G145" s="309"/>
      <c r="H145" s="310"/>
      <c r="I145" s="259">
        <f t="shared" si="26"/>
      </c>
      <c r="J145" s="310"/>
      <c r="K145" s="259">
        <f t="shared" si="27"/>
      </c>
      <c r="L145" s="309"/>
      <c r="M145" s="199">
        <f>IF(L145="","",IF(N137="","Enter school enrollment",L145/N137))</f>
      </c>
      <c r="N145" s="196"/>
      <c r="O145" s="199">
        <f>IF(N145="","",IF(N137="","Enter school enrollment",N145/N137))</f>
      </c>
      <c r="R145" s="288"/>
    </row>
    <row r="146" spans="1:18" s="157" customFormat="1" ht="24.75" customHeight="1" hidden="1">
      <c r="A146" s="165" t="s">
        <v>157</v>
      </c>
      <c r="B146" s="309"/>
      <c r="C146" s="310"/>
      <c r="D146" s="259">
        <f t="shared" si="24"/>
      </c>
      <c r="E146" s="310"/>
      <c r="F146" s="259">
        <f t="shared" si="25"/>
      </c>
      <c r="G146" s="309"/>
      <c r="H146" s="310"/>
      <c r="I146" s="259">
        <f t="shared" si="26"/>
      </c>
      <c r="J146" s="310"/>
      <c r="K146" s="259">
        <f t="shared" si="27"/>
      </c>
      <c r="L146" s="309"/>
      <c r="M146" s="199">
        <f>IF(L146="","",IF(N137="","Enter school enrollment",L146/N137))</f>
      </c>
      <c r="N146" s="196"/>
      <c r="O146" s="199">
        <f>IF(N146="","",IF(N137="","Enter school enrollment",N146/N137))</f>
      </c>
      <c r="R146" s="288"/>
    </row>
    <row r="147" spans="1:18" s="157" customFormat="1" ht="24.75" customHeight="1" hidden="1">
      <c r="A147" s="165" t="s">
        <v>158</v>
      </c>
      <c r="B147" s="309"/>
      <c r="C147" s="310"/>
      <c r="D147" s="259">
        <f t="shared" si="24"/>
      </c>
      <c r="E147" s="310"/>
      <c r="F147" s="259">
        <f t="shared" si="25"/>
      </c>
      <c r="G147" s="309"/>
      <c r="H147" s="310"/>
      <c r="I147" s="259">
        <f t="shared" si="26"/>
      </c>
      <c r="J147" s="310"/>
      <c r="K147" s="259">
        <f t="shared" si="27"/>
      </c>
      <c r="L147" s="309"/>
      <c r="M147" s="199">
        <f>IF(L147="","",IF(N137="","Enter school enrollment",L147/N137))</f>
      </c>
      <c r="N147" s="196"/>
      <c r="O147" s="199">
        <f>IF(N147="","",IF(N137="","Enter school enrollment",N147/N137))</f>
      </c>
      <c r="R147" s="288"/>
    </row>
    <row r="148" spans="1:18" s="157" customFormat="1" ht="24.75" customHeight="1" hidden="1">
      <c r="A148" s="165" t="s">
        <v>159</v>
      </c>
      <c r="B148" s="309"/>
      <c r="C148" s="310"/>
      <c r="D148" s="259">
        <f t="shared" si="24"/>
      </c>
      <c r="E148" s="310"/>
      <c r="F148" s="259">
        <f t="shared" si="25"/>
      </c>
      <c r="G148" s="309"/>
      <c r="H148" s="310"/>
      <c r="I148" s="259">
        <f t="shared" si="26"/>
      </c>
      <c r="J148" s="310"/>
      <c r="K148" s="259">
        <f t="shared" si="27"/>
      </c>
      <c r="L148" s="309"/>
      <c r="M148" s="199">
        <f>IF(L148="","",IF(N137="","Enter school enrollment",L148/N137))</f>
      </c>
      <c r="N148" s="196"/>
      <c r="O148" s="199">
        <f>IF(N148="","",IF(N137="","Enter school enrollment",N148/N137))</f>
      </c>
      <c r="R148" s="288"/>
    </row>
    <row r="149" spans="1:18" s="157" customFormat="1" ht="24.75" customHeight="1" hidden="1">
      <c r="A149" s="165" t="s">
        <v>160</v>
      </c>
      <c r="B149" s="309"/>
      <c r="C149" s="310"/>
      <c r="D149" s="259">
        <f t="shared" si="24"/>
      </c>
      <c r="E149" s="310"/>
      <c r="F149" s="259">
        <f t="shared" si="25"/>
      </c>
      <c r="G149" s="309"/>
      <c r="H149" s="310"/>
      <c r="I149" s="259">
        <f t="shared" si="26"/>
      </c>
      <c r="J149" s="310"/>
      <c r="K149" s="259">
        <f t="shared" si="27"/>
      </c>
      <c r="L149" s="309"/>
      <c r="M149" s="199">
        <f>IF(L149="","",IF(N137="","Enter school enrollment",L149/N137))</f>
      </c>
      <c r="N149" s="196"/>
      <c r="O149" s="199">
        <f>IF(N149="","",IF(N137="","Enter school enrollment",N149/N137))</f>
      </c>
      <c r="R149" s="288"/>
    </row>
    <row r="150" spans="1:18" s="157" customFormat="1" ht="24.75" customHeight="1" hidden="1">
      <c r="A150" s="165" t="s">
        <v>161</v>
      </c>
      <c r="B150" s="203"/>
      <c r="C150" s="163"/>
      <c r="D150" s="261"/>
      <c r="E150" s="163"/>
      <c r="F150" s="262"/>
      <c r="G150" s="203"/>
      <c r="H150" s="164"/>
      <c r="I150" s="261"/>
      <c r="J150" s="163"/>
      <c r="K150" s="262"/>
      <c r="L150" s="309"/>
      <c r="M150" s="199">
        <f>IF(L150="","",IF(N137="","Enter school enrollment",L150/N137))</f>
      </c>
      <c r="N150" s="196"/>
      <c r="O150" s="199">
        <f>IF(N150="","",IF(N137="","Enter school enrollment",N150/N137))</f>
      </c>
      <c r="R150" s="288"/>
    </row>
    <row r="151" spans="1:18" s="157" customFormat="1" ht="24.75" customHeight="1" hidden="1">
      <c r="A151" s="165" t="s">
        <v>162</v>
      </c>
      <c r="B151" s="309"/>
      <c r="C151" s="315"/>
      <c r="D151" s="259">
        <f>IF(AND(B151="",C151=""),"",IF(AND(B151="",C151&lt;&gt;""),"# Students Tested?",IF(B151="","",C151/B151)))</f>
      </c>
      <c r="E151" s="311"/>
      <c r="F151" s="259">
        <f>IF(AND(B151="",E151=""),"",IF(AND(B151="",E151&lt;&gt;""),"# Students Tested?",IF(B151="","",E151/B151)))</f>
      </c>
      <c r="G151" s="203"/>
      <c r="H151" s="163"/>
      <c r="I151" s="259">
        <f>IF(AND(G151="",H151=""),"",IF(AND(G151="",H151&lt;&gt;""),"# Students Tested?",IF(G151="","",H151/G151)))</f>
      </c>
      <c r="J151" s="163"/>
      <c r="K151" s="259">
        <f>IF(AND(G151="",J151=""),"",IF(AND(G151="",J151&lt;&gt;""),"# Students Tested?",IF(G151="","",J151/G151)))</f>
      </c>
      <c r="L151" s="309"/>
      <c r="M151" s="199">
        <f>IF(L151="","",IF(N137="","Enter school enrollment",L151/N137))</f>
      </c>
      <c r="N151" s="196"/>
      <c r="O151" s="199">
        <f>IF(N151="","",IF(N137="","Enter school enrollment",N151/N137))</f>
      </c>
      <c r="R151" s="288"/>
    </row>
    <row r="152" spans="1:18" s="157" customFormat="1" ht="24.75" customHeight="1" hidden="1">
      <c r="A152" s="165" t="s">
        <v>163</v>
      </c>
      <c r="B152" s="203"/>
      <c r="C152" s="163"/>
      <c r="D152" s="201"/>
      <c r="E152" s="163"/>
      <c r="F152" s="205"/>
      <c r="G152" s="309"/>
      <c r="H152" s="310"/>
      <c r="I152" s="201"/>
      <c r="J152" s="310"/>
      <c r="K152" s="205"/>
      <c r="L152" s="309"/>
      <c r="M152" s="199">
        <f>IF(L152="","",IF(N137="","Enter school enrollment",L152/N137))</f>
      </c>
      <c r="N152" s="196"/>
      <c r="O152" s="199">
        <f>IF(N152="","",IF(N137="","Enter school enrollment",N152/N137))</f>
      </c>
      <c r="R152" s="288"/>
    </row>
    <row r="153" spans="1:18" s="157" customFormat="1" ht="24.75" customHeight="1" hidden="1">
      <c r="A153" s="165" t="s">
        <v>164</v>
      </c>
      <c r="B153" s="203"/>
      <c r="C153" s="197"/>
      <c r="D153" s="202"/>
      <c r="E153" s="197"/>
      <c r="F153" s="206"/>
      <c r="G153" s="203"/>
      <c r="H153" s="197"/>
      <c r="I153" s="202"/>
      <c r="J153" s="197"/>
      <c r="K153" s="206"/>
      <c r="L153" s="309"/>
      <c r="M153" s="199">
        <f>IF(L153="","",IF(N137="","Enter school enrollment",L153/N137))</f>
      </c>
      <c r="N153" s="196"/>
      <c r="O153" s="199">
        <f>IF(N153="","",IF(N137="","Enter school enrollment",N153/N137))</f>
      </c>
      <c r="R153" s="288"/>
    </row>
    <row r="154" spans="1:18" s="157" customFormat="1" ht="24.75" customHeight="1" hidden="1" thickBot="1">
      <c r="A154" s="258" t="s">
        <v>14</v>
      </c>
      <c r="B154" s="209">
        <f>IF(SUM(B141:B153)=0,"",SUM(B141:B153))</f>
      </c>
      <c r="C154" s="396">
        <f>IF(B154="","",SUM(C144:C151)-SUMIF(D144:D151,"# Students Tested?",C144:C151))</f>
      </c>
      <c r="D154" s="259">
        <f>IF(B154="","",SUMPRODUCT(B144:B151,D144:D151)/B154)</f>
      </c>
      <c r="E154" s="396">
        <f>IF(B154="","",SUM(E144:E151)-SUMIF(F144:F151,"# Students Tested?",E144:E151))</f>
      </c>
      <c r="F154" s="260">
        <f>IF(B154="","",IF(E154="","",E154/B154))</f>
      </c>
      <c r="G154" s="209">
        <f>IF(SUM(G141:G153)=0,"",SUM(G141:G153))</f>
      </c>
      <c r="H154" s="396">
        <f>IF(G154="","",SUM(H144:H151)-SUMIF(I144:I151,"# Students Tested?",H144:H151))</f>
      </c>
      <c r="I154" s="259">
        <f>IF(G154="","",SUMPRODUCT(G144:G151,I144:I151)/G154)</f>
      </c>
      <c r="J154" s="396">
        <f>IF(G154="","",SUM(J144:J151)-SUMIF(K144:K151,"# Students Tested?",J144:J151))</f>
      </c>
      <c r="K154" s="260">
        <f>IF(G154="","",IF(J154="","",J154/G154))</f>
      </c>
      <c r="L154" s="207">
        <f>IF(SUM(L141:L153)=0,"",SUM(L141:L153))</f>
      </c>
      <c r="M154" s="199">
        <f>IF(L154="","",IF(N137="","Enter school enrollment",L154/N137))</f>
      </c>
      <c r="N154" s="208">
        <f>IF(SUM(N141:N153)=0,"",SUM(N141:N153))</f>
      </c>
      <c r="O154" s="199">
        <f>IF(N154="","",IF(N137="","Enter school enrollment",N154/N137))</f>
      </c>
      <c r="R154" s="288"/>
    </row>
    <row r="155" spans="1:18" s="157" customFormat="1" ht="18" customHeight="1" hidden="1">
      <c r="A155" s="567" t="s">
        <v>224</v>
      </c>
      <c r="B155" s="568"/>
      <c r="C155" s="568"/>
      <c r="D155" s="568"/>
      <c r="E155" s="568"/>
      <c r="F155" s="568"/>
      <c r="G155" s="568"/>
      <c r="H155" s="568"/>
      <c r="I155" s="568"/>
      <c r="J155" s="568"/>
      <c r="K155" s="568"/>
      <c r="L155" s="568"/>
      <c r="M155" s="568"/>
      <c r="N155" s="568"/>
      <c r="O155" s="569"/>
      <c r="R155" s="288"/>
    </row>
    <row r="156" spans="1:18" s="157" customFormat="1" ht="28.5" customHeight="1" hidden="1">
      <c r="A156" s="570" t="s">
        <v>42</v>
      </c>
      <c r="B156" s="548"/>
      <c r="C156" s="548"/>
      <c r="D156" s="548"/>
      <c r="E156" s="548"/>
      <c r="F156" s="547" t="s">
        <v>41</v>
      </c>
      <c r="G156" s="548"/>
      <c r="H156" s="548"/>
      <c r="I156" s="548"/>
      <c r="J156" s="548"/>
      <c r="K156" s="547" t="s">
        <v>116</v>
      </c>
      <c r="L156" s="548"/>
      <c r="M156" s="548"/>
      <c r="N156" s="548"/>
      <c r="O156" s="549"/>
      <c r="R156" s="288"/>
    </row>
    <row r="157" spans="1:18" s="157" customFormat="1" ht="42.75" customHeight="1" hidden="1" thickBot="1">
      <c r="A157" s="531"/>
      <c r="B157" s="532"/>
      <c r="C157" s="532"/>
      <c r="D157" s="532"/>
      <c r="E157" s="532"/>
      <c r="F157" s="533"/>
      <c r="G157" s="532"/>
      <c r="H157" s="532"/>
      <c r="I157" s="532"/>
      <c r="J157" s="532"/>
      <c r="K157" s="533"/>
      <c r="L157" s="532"/>
      <c r="M157" s="532"/>
      <c r="N157" s="532"/>
      <c r="O157" s="543"/>
      <c r="R157" s="288"/>
    </row>
    <row r="158" spans="1:15" ht="24.75" customHeight="1" hidden="1">
      <c r="A158" s="591" t="s">
        <v>410</v>
      </c>
      <c r="B158" s="592"/>
      <c r="C158" s="592"/>
      <c r="D158" s="592"/>
      <c r="E158" s="592"/>
      <c r="F158" s="592"/>
      <c r="G158" s="592"/>
      <c r="H158" s="592"/>
      <c r="I158" s="592"/>
      <c r="J158" s="592"/>
      <c r="K158" s="592"/>
      <c r="L158" s="592"/>
      <c r="M158" s="592"/>
      <c r="N158" s="592"/>
      <c r="O158" s="593"/>
    </row>
    <row r="159" spans="1:15" ht="21" customHeight="1" hidden="1" thickBot="1">
      <c r="A159" s="594" t="s">
        <v>524</v>
      </c>
      <c r="B159" s="595"/>
      <c r="C159" s="596"/>
      <c r="D159" s="589"/>
      <c r="E159" s="565"/>
      <c r="F159" s="590" t="s">
        <v>354</v>
      </c>
      <c r="G159" s="590"/>
      <c r="H159" s="590"/>
      <c r="I159" s="560"/>
      <c r="J159" s="561"/>
      <c r="K159" s="590" t="s">
        <v>346</v>
      </c>
      <c r="L159" s="590"/>
      <c r="M159" s="590"/>
      <c r="N159" s="565"/>
      <c r="O159" s="566"/>
    </row>
    <row r="160" spans="1:15" ht="21" customHeight="1" hidden="1">
      <c r="A160" s="586" t="s">
        <v>165</v>
      </c>
      <c r="B160" s="571" t="s">
        <v>7</v>
      </c>
      <c r="C160" s="572"/>
      <c r="D160" s="572"/>
      <c r="E160" s="572"/>
      <c r="F160" s="573"/>
      <c r="G160" s="574" t="s">
        <v>8</v>
      </c>
      <c r="H160" s="575"/>
      <c r="I160" s="575"/>
      <c r="J160" s="575"/>
      <c r="K160" s="576"/>
      <c r="L160" s="562" t="s">
        <v>6</v>
      </c>
      <c r="M160" s="563"/>
      <c r="N160" s="563"/>
      <c r="O160" s="564"/>
    </row>
    <row r="161" spans="1:20" ht="37.5" customHeight="1" hidden="1">
      <c r="A161" s="587"/>
      <c r="B161" s="577" t="s">
        <v>108</v>
      </c>
      <c r="C161" s="579" t="s">
        <v>28</v>
      </c>
      <c r="D161" s="580"/>
      <c r="E161" s="579" t="s">
        <v>29</v>
      </c>
      <c r="F161" s="581"/>
      <c r="G161" s="577" t="s">
        <v>108</v>
      </c>
      <c r="H161" s="579" t="s">
        <v>28</v>
      </c>
      <c r="I161" s="580"/>
      <c r="J161" s="579" t="s">
        <v>29</v>
      </c>
      <c r="K161" s="581"/>
      <c r="L161" s="582" t="s">
        <v>106</v>
      </c>
      <c r="M161" s="583"/>
      <c r="N161" s="584" t="s">
        <v>77</v>
      </c>
      <c r="O161" s="585"/>
      <c r="T161" s="157"/>
    </row>
    <row r="162" spans="1:15" ht="27.75" customHeight="1" hidden="1">
      <c r="A162" s="588"/>
      <c r="B162" s="578"/>
      <c r="C162" s="159" t="s">
        <v>151</v>
      </c>
      <c r="D162" s="160" t="s">
        <v>109</v>
      </c>
      <c r="E162" s="159" t="s">
        <v>151</v>
      </c>
      <c r="F162" s="160" t="s">
        <v>109</v>
      </c>
      <c r="G162" s="578"/>
      <c r="H162" s="159" t="s">
        <v>151</v>
      </c>
      <c r="I162" s="160" t="s">
        <v>109</v>
      </c>
      <c r="J162" s="159" t="s">
        <v>151</v>
      </c>
      <c r="K162" s="160" t="s">
        <v>109</v>
      </c>
      <c r="L162" s="225" t="s">
        <v>151</v>
      </c>
      <c r="M162" s="228" t="s">
        <v>30</v>
      </c>
      <c r="N162" s="228" t="s">
        <v>151</v>
      </c>
      <c r="O162" s="158" t="s">
        <v>30</v>
      </c>
    </row>
    <row r="163" spans="1:18" s="157" customFormat="1" ht="24.75" customHeight="1" hidden="1">
      <c r="A163" s="219" t="s">
        <v>152</v>
      </c>
      <c r="B163" s="203"/>
      <c r="C163" s="162"/>
      <c r="D163" s="161"/>
      <c r="E163" s="162"/>
      <c r="F163" s="204"/>
      <c r="G163" s="203"/>
      <c r="H163" s="162"/>
      <c r="I163" s="161"/>
      <c r="J163" s="162"/>
      <c r="K163" s="204"/>
      <c r="L163" s="309"/>
      <c r="M163" s="199">
        <f>IF(L163="","",IF(N159="","Enter school enrollment",L163/N159))</f>
      </c>
      <c r="N163" s="196"/>
      <c r="O163" s="199">
        <f>IF(N163="","",IF(N159="","Enter school enrollment",N163/N159))</f>
      </c>
      <c r="R163" s="288"/>
    </row>
    <row r="164" spans="1:18" s="157" customFormat="1" ht="24.75" customHeight="1" hidden="1">
      <c r="A164" s="165" t="s">
        <v>153</v>
      </c>
      <c r="B164" s="203"/>
      <c r="C164" s="162"/>
      <c r="D164" s="161"/>
      <c r="E164" s="162"/>
      <c r="F164" s="204"/>
      <c r="G164" s="203"/>
      <c r="H164" s="162"/>
      <c r="I164" s="161"/>
      <c r="J164" s="162"/>
      <c r="K164" s="204"/>
      <c r="L164" s="309"/>
      <c r="M164" s="199">
        <f>IF(L164="","",IF(N159="","Enter school enrollment",L164/N159))</f>
      </c>
      <c r="N164" s="196"/>
      <c r="O164" s="199">
        <f>IF(N164="","",IF(N159="","Enter school enrollment",N164/N159))</f>
      </c>
      <c r="R164" s="288"/>
    </row>
    <row r="165" spans="1:18" s="157" customFormat="1" ht="24.75" customHeight="1" hidden="1">
      <c r="A165" s="165" t="s">
        <v>154</v>
      </c>
      <c r="B165" s="203"/>
      <c r="C165" s="162"/>
      <c r="D165" s="161"/>
      <c r="E165" s="162"/>
      <c r="F165" s="204"/>
      <c r="G165" s="203"/>
      <c r="H165" s="162"/>
      <c r="I165" s="161"/>
      <c r="J165" s="162"/>
      <c r="K165" s="204"/>
      <c r="L165" s="309"/>
      <c r="M165" s="199">
        <f>IF(L165="","",IF(N159="","Enter school enrollment",L165/N159))</f>
      </c>
      <c r="N165" s="196"/>
      <c r="O165" s="199">
        <f>IF(N165="","",IF(N159="","Enter school enrollment",N165/N159))</f>
      </c>
      <c r="R165" s="288"/>
    </row>
    <row r="166" spans="1:18" s="157" customFormat="1" ht="24.75" customHeight="1" hidden="1">
      <c r="A166" s="165" t="s">
        <v>155</v>
      </c>
      <c r="B166" s="309"/>
      <c r="C166" s="310"/>
      <c r="D166" s="259">
        <f aca="true" t="shared" si="28" ref="D166:D171">IF(AND(B166="",C166=""),"",IF(AND(B166="",C166&lt;&gt;""),"# Students Tested?",IF(B166="","",C166/B166)))</f>
      </c>
      <c r="E166" s="310"/>
      <c r="F166" s="259">
        <f aca="true" t="shared" si="29" ref="F166:F171">IF(AND(B166="",E166=""),"",IF(AND(B166="",E166&lt;&gt;""),"# Students Tested?",IF(B166="","",E166/B166)))</f>
      </c>
      <c r="G166" s="309"/>
      <c r="H166" s="310"/>
      <c r="I166" s="259">
        <f aca="true" t="shared" si="30" ref="I166:I171">IF(AND(G166="",H166=""),"",IF(AND(G166="",H166&lt;&gt;""),"# Students Tested?",IF(G166="","",H166/G166)))</f>
      </c>
      <c r="J166" s="310"/>
      <c r="K166" s="259">
        <f aca="true" t="shared" si="31" ref="K166:K171">IF(AND(G166="",J166=""),"",IF(AND(G166="",J166&lt;&gt;""),"# Students Tested?",IF(G166="","",J166/G166)))</f>
      </c>
      <c r="L166" s="309"/>
      <c r="M166" s="199">
        <f>IF(L166="","",IF(N159="","Enter school enrollment",L166/N159))</f>
      </c>
      <c r="N166" s="196"/>
      <c r="O166" s="199">
        <f>IF(N166="","",IF(N159="","Enter school enrollment",N166/N159))</f>
      </c>
      <c r="R166" s="288"/>
    </row>
    <row r="167" spans="1:18" s="157" customFormat="1" ht="24.75" customHeight="1" hidden="1">
      <c r="A167" s="165" t="s">
        <v>156</v>
      </c>
      <c r="B167" s="309"/>
      <c r="C167" s="310"/>
      <c r="D167" s="259">
        <f t="shared" si="28"/>
      </c>
      <c r="E167" s="310"/>
      <c r="F167" s="259">
        <f t="shared" si="29"/>
      </c>
      <c r="G167" s="309"/>
      <c r="H167" s="310"/>
      <c r="I167" s="259">
        <f t="shared" si="30"/>
      </c>
      <c r="J167" s="310"/>
      <c r="K167" s="259">
        <f t="shared" si="31"/>
      </c>
      <c r="L167" s="309"/>
      <c r="M167" s="199">
        <f>IF(L167="","",IF(N159="","Enter school enrollment",L167/N159))</f>
      </c>
      <c r="N167" s="196"/>
      <c r="O167" s="199">
        <f>IF(N167="","",IF(N159="","Enter school enrollment",N167/N159))</f>
      </c>
      <c r="R167" s="288"/>
    </row>
    <row r="168" spans="1:18" s="157" customFormat="1" ht="24.75" customHeight="1" hidden="1">
      <c r="A168" s="165" t="s">
        <v>157</v>
      </c>
      <c r="B168" s="309"/>
      <c r="C168" s="310"/>
      <c r="D168" s="259">
        <f t="shared" si="28"/>
      </c>
      <c r="E168" s="310"/>
      <c r="F168" s="259">
        <f t="shared" si="29"/>
      </c>
      <c r="G168" s="309"/>
      <c r="H168" s="310"/>
      <c r="I168" s="259">
        <f t="shared" si="30"/>
      </c>
      <c r="J168" s="310"/>
      <c r="K168" s="259">
        <f t="shared" si="31"/>
      </c>
      <c r="L168" s="309"/>
      <c r="M168" s="199">
        <f>IF(L168="","",IF(N159="","Enter school enrollment",L168/N159))</f>
      </c>
      <c r="N168" s="196"/>
      <c r="O168" s="199">
        <f>IF(N168="","",IF(N159="","Enter school enrollment",N168/N159))</f>
      </c>
      <c r="R168" s="288"/>
    </row>
    <row r="169" spans="1:18" s="157" customFormat="1" ht="24.75" customHeight="1" hidden="1">
      <c r="A169" s="165" t="s">
        <v>158</v>
      </c>
      <c r="B169" s="309"/>
      <c r="C169" s="310"/>
      <c r="D169" s="259">
        <f t="shared" si="28"/>
      </c>
      <c r="E169" s="310"/>
      <c r="F169" s="259">
        <f t="shared" si="29"/>
      </c>
      <c r="G169" s="309"/>
      <c r="H169" s="310"/>
      <c r="I169" s="259">
        <f t="shared" si="30"/>
      </c>
      <c r="J169" s="310"/>
      <c r="K169" s="259">
        <f t="shared" si="31"/>
      </c>
      <c r="L169" s="309"/>
      <c r="M169" s="199">
        <f>IF(L169="","",IF(N159="","Enter school enrollment",L169/N159))</f>
      </c>
      <c r="N169" s="196"/>
      <c r="O169" s="199">
        <f>IF(N169="","",IF(N159="","Enter school enrollment",N169/N159))</f>
      </c>
      <c r="R169" s="288"/>
    </row>
    <row r="170" spans="1:18" s="157" customFormat="1" ht="24.75" customHeight="1" hidden="1">
      <c r="A170" s="165" t="s">
        <v>159</v>
      </c>
      <c r="B170" s="309"/>
      <c r="C170" s="310"/>
      <c r="D170" s="259">
        <f t="shared" si="28"/>
      </c>
      <c r="E170" s="310"/>
      <c r="F170" s="259">
        <f t="shared" si="29"/>
      </c>
      <c r="G170" s="309"/>
      <c r="H170" s="310"/>
      <c r="I170" s="259">
        <f t="shared" si="30"/>
      </c>
      <c r="J170" s="310"/>
      <c r="K170" s="259">
        <f t="shared" si="31"/>
      </c>
      <c r="L170" s="309"/>
      <c r="M170" s="199">
        <f>IF(L170="","",IF(N159="","Enter school enrollment",L170/N159))</f>
      </c>
      <c r="N170" s="196"/>
      <c r="O170" s="199">
        <f>IF(N170="","",IF(N159="","Enter school enrollment",N170/N159))</f>
      </c>
      <c r="R170" s="288"/>
    </row>
    <row r="171" spans="1:18" s="157" customFormat="1" ht="24.75" customHeight="1" hidden="1">
      <c r="A171" s="165" t="s">
        <v>160</v>
      </c>
      <c r="B171" s="309"/>
      <c r="C171" s="310"/>
      <c r="D171" s="259">
        <f t="shared" si="28"/>
      </c>
      <c r="E171" s="310"/>
      <c r="F171" s="259">
        <f t="shared" si="29"/>
      </c>
      <c r="G171" s="309"/>
      <c r="H171" s="310"/>
      <c r="I171" s="259">
        <f t="shared" si="30"/>
      </c>
      <c r="J171" s="310"/>
      <c r="K171" s="259">
        <f t="shared" si="31"/>
      </c>
      <c r="L171" s="309"/>
      <c r="M171" s="199">
        <f>IF(L171="","",IF(N159="","Enter school enrollment",L171/N159))</f>
      </c>
      <c r="N171" s="196"/>
      <c r="O171" s="199">
        <f>IF(N171="","",IF(N159="","Enter school enrollment",N171/N159))</f>
      </c>
      <c r="R171" s="288"/>
    </row>
    <row r="172" spans="1:18" s="157" customFormat="1" ht="24.75" customHeight="1" hidden="1">
      <c r="A172" s="165" t="s">
        <v>161</v>
      </c>
      <c r="B172" s="203"/>
      <c r="C172" s="163"/>
      <c r="D172" s="261"/>
      <c r="E172" s="163"/>
      <c r="F172" s="262"/>
      <c r="G172" s="203"/>
      <c r="H172" s="164"/>
      <c r="I172" s="261"/>
      <c r="J172" s="163"/>
      <c r="K172" s="262"/>
      <c r="L172" s="309"/>
      <c r="M172" s="199">
        <f>IF(L172="","",IF(N159="","Enter school enrollment",L172/N159))</f>
      </c>
      <c r="N172" s="196"/>
      <c r="O172" s="199">
        <f>IF(N172="","",IF(N159="","Enter school enrollment",N172/N159))</f>
      </c>
      <c r="R172" s="288"/>
    </row>
    <row r="173" spans="1:18" s="157" customFormat="1" ht="24.75" customHeight="1" hidden="1">
      <c r="A173" s="165" t="s">
        <v>162</v>
      </c>
      <c r="B173" s="309"/>
      <c r="C173" s="315"/>
      <c r="D173" s="259">
        <f>IF(AND(B173="",C173=""),"",IF(AND(B173="",C173&lt;&gt;""),"# Students Tested?",IF(B173="","",C173/B173)))</f>
      </c>
      <c r="E173" s="311"/>
      <c r="F173" s="259">
        <f>IF(AND(B173="",E173=""),"",IF(AND(B173="",E173&lt;&gt;""),"# Students Tested?",IF(B173="","",E173/B173)))</f>
      </c>
      <c r="G173" s="203"/>
      <c r="H173" s="163"/>
      <c r="I173" s="259">
        <f>IF(AND(G173="",H173=""),"",IF(AND(G173="",H173&lt;&gt;""),"# Students Tested?",IF(G173="","",H173/G173)))</f>
      </c>
      <c r="J173" s="163"/>
      <c r="K173" s="259">
        <f>IF(AND(G173="",J173=""),"",IF(AND(G173="",J173&lt;&gt;""),"# Students Tested?",IF(G173="","",J173/G173)))</f>
      </c>
      <c r="L173" s="309"/>
      <c r="M173" s="199">
        <f>IF(L173="","",IF(N159="","Enter school enrollment",L173/N159))</f>
      </c>
      <c r="N173" s="196"/>
      <c r="O173" s="199">
        <f>IF(N173="","",IF(N159="","Enter school enrollment",N173/N159))</f>
      </c>
      <c r="R173" s="288"/>
    </row>
    <row r="174" spans="1:18" s="157" customFormat="1" ht="24.75" customHeight="1" hidden="1">
      <c r="A174" s="165" t="s">
        <v>163</v>
      </c>
      <c r="B174" s="203"/>
      <c r="C174" s="163"/>
      <c r="D174" s="201"/>
      <c r="E174" s="163"/>
      <c r="F174" s="205"/>
      <c r="G174" s="309"/>
      <c r="H174" s="310"/>
      <c r="I174" s="201"/>
      <c r="J174" s="310"/>
      <c r="K174" s="205"/>
      <c r="L174" s="309"/>
      <c r="M174" s="199">
        <f>IF(L174="","",IF(N159="","Enter school enrollment",L174/N159))</f>
      </c>
      <c r="N174" s="196"/>
      <c r="O174" s="199">
        <f>IF(N174="","",IF(N159="","Enter school enrollment",N174/N159))</f>
      </c>
      <c r="R174" s="288"/>
    </row>
    <row r="175" spans="1:18" s="157" customFormat="1" ht="24.75" customHeight="1" hidden="1">
      <c r="A175" s="165" t="s">
        <v>164</v>
      </c>
      <c r="B175" s="203"/>
      <c r="C175" s="197"/>
      <c r="D175" s="202"/>
      <c r="E175" s="197"/>
      <c r="F175" s="206"/>
      <c r="G175" s="203"/>
      <c r="H175" s="197"/>
      <c r="I175" s="202"/>
      <c r="J175" s="197"/>
      <c r="K175" s="206"/>
      <c r="L175" s="309"/>
      <c r="M175" s="199">
        <f>IF(L175="","",IF(N159="","Enter school enrollment",L175/N159))</f>
      </c>
      <c r="N175" s="196"/>
      <c r="O175" s="199">
        <f>IF(N175="","",IF(N159="","Enter school enrollment",N175/N159))</f>
      </c>
      <c r="R175" s="288"/>
    </row>
    <row r="176" spans="1:18" s="157" customFormat="1" ht="24.75" customHeight="1" hidden="1" thickBot="1">
      <c r="A176" s="258" t="s">
        <v>14</v>
      </c>
      <c r="B176" s="209">
        <f>IF(SUM(B163:B175)=0,"",SUM(B163:B175))</f>
      </c>
      <c r="C176" s="396">
        <f>IF(B176="","",SUM(C166:C173)-SUMIF(D166:D173,"# Students Tested?",C166:C173))</f>
      </c>
      <c r="D176" s="259">
        <f>IF(B176="","",SUMPRODUCT(B166:B173,D166:D173)/B176)</f>
      </c>
      <c r="E176" s="396">
        <f>IF(B176="","",SUM(E166:E173)-SUMIF(F166:F173,"# Students Tested?",E166:E173))</f>
      </c>
      <c r="F176" s="260">
        <f>IF(B176="","",IF(E176="","",E176/B176))</f>
      </c>
      <c r="G176" s="209">
        <f>IF(SUM(G163:G175)=0,"",SUM(G163:G175))</f>
      </c>
      <c r="H176" s="396">
        <f>IF(G176="","",SUM(H166:H173)-SUMIF(I166:I173,"# Students Tested?",H166:H173))</f>
      </c>
      <c r="I176" s="259">
        <f>IF(G176="","",SUMPRODUCT(G166:G173,I166:I173)/G176)</f>
      </c>
      <c r="J176" s="396">
        <f>IF(G176="","",SUM(J166:J173)-SUMIF(K166:K173,"# Students Tested?",J166:J173))</f>
      </c>
      <c r="K176" s="260">
        <f>IF(G176="","",IF(J176="","",J176/G176))</f>
      </c>
      <c r="L176" s="207">
        <f>IF(SUM(L163:L175)=0,"",SUM(L163:L175))</f>
      </c>
      <c r="M176" s="199">
        <f>IF(L176="","",IF(N159="","Enter school enrollment",L176/N159))</f>
      </c>
      <c r="N176" s="208">
        <f>IF(SUM(N163:N175)=0,"",SUM(N163:N175))</f>
      </c>
      <c r="O176" s="199">
        <f>IF(N176="","",IF(N159="","Enter school enrollment",N176/N159))</f>
      </c>
      <c r="R176" s="288"/>
    </row>
    <row r="177" spans="1:18" s="157" customFormat="1" ht="18" customHeight="1" hidden="1">
      <c r="A177" s="567" t="s">
        <v>224</v>
      </c>
      <c r="B177" s="568"/>
      <c r="C177" s="568"/>
      <c r="D177" s="568"/>
      <c r="E177" s="568"/>
      <c r="F177" s="568"/>
      <c r="G177" s="568"/>
      <c r="H177" s="568"/>
      <c r="I177" s="568"/>
      <c r="J177" s="568"/>
      <c r="K177" s="568"/>
      <c r="L177" s="568"/>
      <c r="M177" s="568"/>
      <c r="N177" s="568"/>
      <c r="O177" s="569"/>
      <c r="R177" s="288"/>
    </row>
    <row r="178" spans="1:18" s="157" customFormat="1" ht="28.5" customHeight="1" hidden="1">
      <c r="A178" s="570" t="s">
        <v>42</v>
      </c>
      <c r="B178" s="548"/>
      <c r="C178" s="548"/>
      <c r="D178" s="548"/>
      <c r="E178" s="548"/>
      <c r="F178" s="547" t="s">
        <v>41</v>
      </c>
      <c r="G178" s="548"/>
      <c r="H178" s="548"/>
      <c r="I178" s="548"/>
      <c r="J178" s="548"/>
      <c r="K178" s="547" t="s">
        <v>116</v>
      </c>
      <c r="L178" s="548"/>
      <c r="M178" s="548"/>
      <c r="N178" s="548"/>
      <c r="O178" s="549"/>
      <c r="R178" s="288"/>
    </row>
    <row r="179" spans="1:18" s="157" customFormat="1" ht="42.75" customHeight="1" hidden="1" thickBot="1">
      <c r="A179" s="915"/>
      <c r="B179" s="913"/>
      <c r="C179" s="913"/>
      <c r="D179" s="913"/>
      <c r="E179" s="913"/>
      <c r="F179" s="912"/>
      <c r="G179" s="913"/>
      <c r="H179" s="913"/>
      <c r="I179" s="913"/>
      <c r="J179" s="913"/>
      <c r="K179" s="912"/>
      <c r="L179" s="913"/>
      <c r="M179" s="913"/>
      <c r="N179" s="913"/>
      <c r="O179" s="914"/>
      <c r="R179" s="288"/>
    </row>
    <row r="180" spans="1:15" ht="24.75" customHeight="1" hidden="1">
      <c r="A180" s="591" t="s">
        <v>409</v>
      </c>
      <c r="B180" s="592"/>
      <c r="C180" s="592"/>
      <c r="D180" s="592"/>
      <c r="E180" s="592"/>
      <c r="F180" s="592"/>
      <c r="G180" s="592"/>
      <c r="H180" s="592"/>
      <c r="I180" s="592"/>
      <c r="J180" s="592"/>
      <c r="K180" s="592"/>
      <c r="L180" s="592"/>
      <c r="M180" s="592"/>
      <c r="N180" s="592"/>
      <c r="O180" s="593"/>
    </row>
    <row r="181" spans="1:15" ht="21" customHeight="1" hidden="1" thickBot="1">
      <c r="A181" s="594" t="s">
        <v>524</v>
      </c>
      <c r="B181" s="595"/>
      <c r="C181" s="596"/>
      <c r="D181" s="589"/>
      <c r="E181" s="565"/>
      <c r="F181" s="590" t="s">
        <v>354</v>
      </c>
      <c r="G181" s="590"/>
      <c r="H181" s="590"/>
      <c r="I181" s="560"/>
      <c r="J181" s="561"/>
      <c r="K181" s="590" t="s">
        <v>346</v>
      </c>
      <c r="L181" s="590"/>
      <c r="M181" s="590"/>
      <c r="N181" s="565"/>
      <c r="O181" s="566"/>
    </row>
    <row r="182" spans="1:15" ht="21" customHeight="1" hidden="1">
      <c r="A182" s="586" t="s">
        <v>165</v>
      </c>
      <c r="B182" s="571" t="s">
        <v>7</v>
      </c>
      <c r="C182" s="572"/>
      <c r="D182" s="572"/>
      <c r="E182" s="572"/>
      <c r="F182" s="573"/>
      <c r="G182" s="574" t="s">
        <v>8</v>
      </c>
      <c r="H182" s="575"/>
      <c r="I182" s="575"/>
      <c r="J182" s="575"/>
      <c r="K182" s="576"/>
      <c r="L182" s="562" t="s">
        <v>6</v>
      </c>
      <c r="M182" s="563"/>
      <c r="N182" s="563"/>
      <c r="O182" s="564"/>
    </row>
    <row r="183" spans="1:20" ht="35.25" customHeight="1" hidden="1">
      <c r="A183" s="587"/>
      <c r="B183" s="577" t="s">
        <v>108</v>
      </c>
      <c r="C183" s="579" t="s">
        <v>28</v>
      </c>
      <c r="D183" s="580"/>
      <c r="E183" s="579" t="s">
        <v>29</v>
      </c>
      <c r="F183" s="581"/>
      <c r="G183" s="577" t="s">
        <v>108</v>
      </c>
      <c r="H183" s="579" t="s">
        <v>28</v>
      </c>
      <c r="I183" s="580"/>
      <c r="J183" s="579" t="s">
        <v>29</v>
      </c>
      <c r="K183" s="581"/>
      <c r="L183" s="582" t="s">
        <v>106</v>
      </c>
      <c r="M183" s="583"/>
      <c r="N183" s="584" t="s">
        <v>77</v>
      </c>
      <c r="O183" s="585"/>
      <c r="Q183" s="130" t="s">
        <v>222</v>
      </c>
      <c r="T183" s="157"/>
    </row>
    <row r="184" spans="1:15" ht="28.5" customHeight="1" hidden="1">
      <c r="A184" s="588"/>
      <c r="B184" s="578"/>
      <c r="C184" s="159" t="s">
        <v>151</v>
      </c>
      <c r="D184" s="160" t="s">
        <v>109</v>
      </c>
      <c r="E184" s="159" t="s">
        <v>151</v>
      </c>
      <c r="F184" s="160" t="s">
        <v>109</v>
      </c>
      <c r="G184" s="578"/>
      <c r="H184" s="159" t="s">
        <v>151</v>
      </c>
      <c r="I184" s="160" t="s">
        <v>109</v>
      </c>
      <c r="J184" s="159" t="s">
        <v>151</v>
      </c>
      <c r="K184" s="160" t="s">
        <v>109</v>
      </c>
      <c r="L184" s="225" t="s">
        <v>151</v>
      </c>
      <c r="M184" s="228" t="s">
        <v>30</v>
      </c>
      <c r="N184" s="228" t="s">
        <v>151</v>
      </c>
      <c r="O184" s="158" t="s">
        <v>30</v>
      </c>
    </row>
    <row r="185" spans="1:18" s="157" customFormat="1" ht="24.75" customHeight="1" hidden="1">
      <c r="A185" s="219" t="s">
        <v>152</v>
      </c>
      <c r="B185" s="203"/>
      <c r="C185" s="162"/>
      <c r="D185" s="161"/>
      <c r="E185" s="162"/>
      <c r="F185" s="204"/>
      <c r="G185" s="203"/>
      <c r="H185" s="162"/>
      <c r="I185" s="161"/>
      <c r="J185" s="162"/>
      <c r="K185" s="204"/>
      <c r="L185" s="309"/>
      <c r="M185" s="199">
        <f>IF(L185="","",IF(N181="","Enter school enrollment",L185/N181))</f>
      </c>
      <c r="N185" s="196"/>
      <c r="O185" s="199">
        <f>IF(N185="","",IF(N181="","Enter school enrollment",N185/N181))</f>
      </c>
      <c r="R185" s="288"/>
    </row>
    <row r="186" spans="1:18" s="157" customFormat="1" ht="24.75" customHeight="1" hidden="1">
      <c r="A186" s="165" t="s">
        <v>153</v>
      </c>
      <c r="B186" s="203"/>
      <c r="C186" s="162"/>
      <c r="D186" s="161"/>
      <c r="E186" s="162"/>
      <c r="F186" s="204"/>
      <c r="G186" s="203"/>
      <c r="H186" s="162"/>
      <c r="I186" s="161"/>
      <c r="J186" s="162"/>
      <c r="K186" s="204"/>
      <c r="L186" s="309"/>
      <c r="M186" s="199">
        <f>IF(L186="","",IF(N181="","Enter school enrollment",L186/N181))</f>
      </c>
      <c r="N186" s="196"/>
      <c r="O186" s="199">
        <f>IF(N186="","",IF(N181="","Enter school enrollment",N186/N181))</f>
      </c>
      <c r="R186" s="288"/>
    </row>
    <row r="187" spans="1:18" s="157" customFormat="1" ht="24.75" customHeight="1" hidden="1">
      <c r="A187" s="165" t="s">
        <v>154</v>
      </c>
      <c r="B187" s="203"/>
      <c r="C187" s="162"/>
      <c r="D187" s="161"/>
      <c r="E187" s="162"/>
      <c r="F187" s="204"/>
      <c r="G187" s="203"/>
      <c r="H187" s="162"/>
      <c r="I187" s="161"/>
      <c r="J187" s="162"/>
      <c r="K187" s="204"/>
      <c r="L187" s="309"/>
      <c r="M187" s="199">
        <f>IF(L187="","",IF(N181="","Enter school enrollment",L187/N181))</f>
      </c>
      <c r="N187" s="196"/>
      <c r="O187" s="199">
        <f>IF(N187="","",IF(N181="","Enter school enrollment",N187/N181))</f>
      </c>
      <c r="R187" s="288"/>
    </row>
    <row r="188" spans="1:18" s="157" customFormat="1" ht="24.75" customHeight="1" hidden="1">
      <c r="A188" s="165" t="s">
        <v>155</v>
      </c>
      <c r="B188" s="309"/>
      <c r="C188" s="310"/>
      <c r="D188" s="259">
        <f aca="true" t="shared" si="32" ref="D188:D193">IF(AND(B188="",C188=""),"",IF(AND(B188="",C188&lt;&gt;""),"# Students Tested?",IF(B188="","",C188/B188)))</f>
      </c>
      <c r="E188" s="310"/>
      <c r="F188" s="259">
        <f aca="true" t="shared" si="33" ref="F188:F193">IF(AND(B188="",E188=""),"",IF(AND(B188="",E188&lt;&gt;""),"# Students Tested?",IF(B188="","",E188/B188)))</f>
      </c>
      <c r="G188" s="309"/>
      <c r="H188" s="310"/>
      <c r="I188" s="259">
        <f aca="true" t="shared" si="34" ref="I188:I193">IF(AND(G188="",H188=""),"",IF(AND(G188="",H188&lt;&gt;""),"# Students Tested?",IF(G188="","",H188/G188)))</f>
      </c>
      <c r="J188" s="310"/>
      <c r="K188" s="259">
        <f aca="true" t="shared" si="35" ref="K188:K193">IF(AND(G188="",J188=""),"",IF(AND(G188="",J188&lt;&gt;""),"# Students Tested?",IF(G188="","",J188/G188)))</f>
      </c>
      <c r="L188" s="309"/>
      <c r="M188" s="199">
        <f>IF(L188="","",IF(N181="","Enter school enrollment",L188/N181))</f>
      </c>
      <c r="N188" s="196"/>
      <c r="O188" s="199">
        <f>IF(N188="","",IF(N181="","Enter school enrollment",N188/N181))</f>
      </c>
      <c r="R188" s="288"/>
    </row>
    <row r="189" spans="1:18" s="157" customFormat="1" ht="24.75" customHeight="1" hidden="1">
      <c r="A189" s="165" t="s">
        <v>156</v>
      </c>
      <c r="B189" s="309"/>
      <c r="C189" s="310"/>
      <c r="D189" s="259">
        <f t="shared" si="32"/>
      </c>
      <c r="E189" s="310"/>
      <c r="F189" s="259">
        <f t="shared" si="33"/>
      </c>
      <c r="G189" s="309"/>
      <c r="H189" s="310"/>
      <c r="I189" s="259">
        <f t="shared" si="34"/>
      </c>
      <c r="J189" s="310"/>
      <c r="K189" s="259">
        <f t="shared" si="35"/>
      </c>
      <c r="L189" s="309"/>
      <c r="M189" s="199">
        <f>IF(L189="","",IF(N181="","Enter school enrollment",L189/N181))</f>
      </c>
      <c r="N189" s="196"/>
      <c r="O189" s="199">
        <f>IF(N189="","",IF(N181="","Enter school enrollment",N189/N181))</f>
      </c>
      <c r="R189" s="288"/>
    </row>
    <row r="190" spans="1:18" s="157" customFormat="1" ht="24.75" customHeight="1" hidden="1">
      <c r="A190" s="165" t="s">
        <v>157</v>
      </c>
      <c r="B190" s="309"/>
      <c r="C190" s="310"/>
      <c r="D190" s="259">
        <f t="shared" si="32"/>
      </c>
      <c r="E190" s="310"/>
      <c r="F190" s="259">
        <f t="shared" si="33"/>
      </c>
      <c r="G190" s="309"/>
      <c r="H190" s="310"/>
      <c r="I190" s="259">
        <f t="shared" si="34"/>
      </c>
      <c r="J190" s="310"/>
      <c r="K190" s="259">
        <f t="shared" si="35"/>
      </c>
      <c r="L190" s="309"/>
      <c r="M190" s="199">
        <f>IF(L190="","",IF(N181="","Enter school enrollment",L190/N181))</f>
      </c>
      <c r="N190" s="196"/>
      <c r="O190" s="199">
        <f>IF(N190="","",IF(N181="","Enter school enrollment",N190/N181))</f>
      </c>
      <c r="R190" s="288"/>
    </row>
    <row r="191" spans="1:18" s="157" customFormat="1" ht="24.75" customHeight="1" hidden="1">
      <c r="A191" s="165" t="s">
        <v>158</v>
      </c>
      <c r="B191" s="309"/>
      <c r="C191" s="310"/>
      <c r="D191" s="259">
        <f t="shared" si="32"/>
      </c>
      <c r="E191" s="310"/>
      <c r="F191" s="259">
        <f t="shared" si="33"/>
      </c>
      <c r="G191" s="309"/>
      <c r="H191" s="310"/>
      <c r="I191" s="259">
        <f t="shared" si="34"/>
      </c>
      <c r="J191" s="310"/>
      <c r="K191" s="259">
        <f t="shared" si="35"/>
      </c>
      <c r="L191" s="309"/>
      <c r="M191" s="199">
        <f>IF(L191="","",IF(N181="","Enter school enrollment",L191/N181))</f>
      </c>
      <c r="N191" s="196"/>
      <c r="O191" s="199">
        <f>IF(N191="","",IF(N181="","Enter school enrollment",N191/N181))</f>
      </c>
      <c r="R191" s="288"/>
    </row>
    <row r="192" spans="1:18" s="157" customFormat="1" ht="24.75" customHeight="1" hidden="1">
      <c r="A192" s="165" t="s">
        <v>159</v>
      </c>
      <c r="B192" s="309"/>
      <c r="C192" s="310"/>
      <c r="D192" s="259">
        <f t="shared" si="32"/>
      </c>
      <c r="E192" s="310"/>
      <c r="F192" s="259">
        <f t="shared" si="33"/>
      </c>
      <c r="G192" s="309"/>
      <c r="H192" s="310"/>
      <c r="I192" s="259">
        <f t="shared" si="34"/>
      </c>
      <c r="J192" s="310"/>
      <c r="K192" s="259">
        <f t="shared" si="35"/>
      </c>
      <c r="L192" s="309"/>
      <c r="M192" s="199">
        <f>IF(L192="","",IF(N181="","Enter school enrollment",L192/N181))</f>
      </c>
      <c r="N192" s="196"/>
      <c r="O192" s="199">
        <f>IF(N192="","",IF(N181="","Enter school enrollment",N192/N181))</f>
      </c>
      <c r="R192" s="288"/>
    </row>
    <row r="193" spans="1:18" s="157" customFormat="1" ht="24.75" customHeight="1" hidden="1">
      <c r="A193" s="165" t="s">
        <v>160</v>
      </c>
      <c r="B193" s="309"/>
      <c r="C193" s="310"/>
      <c r="D193" s="259">
        <f t="shared" si="32"/>
      </c>
      <c r="E193" s="310"/>
      <c r="F193" s="259">
        <f t="shared" si="33"/>
      </c>
      <c r="G193" s="309"/>
      <c r="H193" s="310"/>
      <c r="I193" s="259">
        <f t="shared" si="34"/>
      </c>
      <c r="J193" s="310"/>
      <c r="K193" s="259">
        <f t="shared" si="35"/>
      </c>
      <c r="L193" s="309"/>
      <c r="M193" s="199">
        <f>IF(L193="","",IF(N181="","Enter school enrollment",L193/N181))</f>
      </c>
      <c r="N193" s="196"/>
      <c r="O193" s="199">
        <f>IF(N193="","",IF(N181="","Enter school enrollment",N193/N181))</f>
      </c>
      <c r="R193" s="288"/>
    </row>
    <row r="194" spans="1:18" s="157" customFormat="1" ht="24.75" customHeight="1" hidden="1">
      <c r="A194" s="165" t="s">
        <v>161</v>
      </c>
      <c r="B194" s="203"/>
      <c r="C194" s="163"/>
      <c r="D194" s="261"/>
      <c r="E194" s="163"/>
      <c r="F194" s="262"/>
      <c r="G194" s="203"/>
      <c r="H194" s="164"/>
      <c r="I194" s="261"/>
      <c r="J194" s="163"/>
      <c r="K194" s="262"/>
      <c r="L194" s="309"/>
      <c r="M194" s="199">
        <f>IF(L194="","",IF(N181="","Enter school enrollment",L194/N181))</f>
      </c>
      <c r="N194" s="196"/>
      <c r="O194" s="199">
        <f>IF(N194="","",IF(N181="","Enter school enrollment",N194/N181))</f>
      </c>
      <c r="R194" s="288"/>
    </row>
    <row r="195" spans="1:18" s="157" customFormat="1" ht="24.75" customHeight="1" hidden="1">
      <c r="A195" s="165" t="s">
        <v>162</v>
      </c>
      <c r="B195" s="309"/>
      <c r="C195" s="315"/>
      <c r="D195" s="259">
        <f>IF(AND(B195="",C195=""),"",IF(AND(B195="",C195&lt;&gt;""),"# Students Tested?",IF(B195="","",C195/B195)))</f>
      </c>
      <c r="E195" s="311"/>
      <c r="F195" s="259">
        <f>IF(AND(B195="",E195=""),"",IF(AND(B195="",E195&lt;&gt;""),"# Students Tested?",IF(B195="","",E195/B195)))</f>
      </c>
      <c r="G195" s="203"/>
      <c r="H195" s="163"/>
      <c r="I195" s="259">
        <f>IF(AND(G195="",H195=""),"",IF(AND(G195="",H195&lt;&gt;""),"# Students Tested?",IF(G195="","",H195/G195)))</f>
      </c>
      <c r="J195" s="163"/>
      <c r="K195" s="259">
        <f>IF(AND(G195="",J195=""),"",IF(AND(G195="",J195&lt;&gt;""),"# Students Tested?",IF(G195="","",J195/G195)))</f>
      </c>
      <c r="L195" s="309"/>
      <c r="M195" s="199">
        <f>IF(L195="","",IF(N181="","Enter school enrollment",L195/N181))</f>
      </c>
      <c r="N195" s="196"/>
      <c r="O195" s="199">
        <f>IF(N195="","",IF(N181="","Enter school enrollment",N195/N181))</f>
      </c>
      <c r="R195" s="288"/>
    </row>
    <row r="196" spans="1:18" s="157" customFormat="1" ht="24.75" customHeight="1" hidden="1">
      <c r="A196" s="165" t="s">
        <v>163</v>
      </c>
      <c r="B196" s="203"/>
      <c r="C196" s="163"/>
      <c r="D196" s="201"/>
      <c r="E196" s="163"/>
      <c r="F196" s="205"/>
      <c r="G196" s="309"/>
      <c r="H196" s="310"/>
      <c r="I196" s="201"/>
      <c r="J196" s="310"/>
      <c r="K196" s="205"/>
      <c r="L196" s="309"/>
      <c r="M196" s="199">
        <f>IF(L196="","",IF(N181="","Enter school enrollment",L196/N181))</f>
      </c>
      <c r="N196" s="196"/>
      <c r="O196" s="199">
        <f>IF(N196="","",IF(N181="","Enter school enrollment",N196/N181))</f>
      </c>
      <c r="R196" s="288"/>
    </row>
    <row r="197" spans="1:18" s="157" customFormat="1" ht="24.75" customHeight="1" hidden="1">
      <c r="A197" s="165" t="s">
        <v>164</v>
      </c>
      <c r="B197" s="203"/>
      <c r="C197" s="197"/>
      <c r="D197" s="202"/>
      <c r="E197" s="197"/>
      <c r="F197" s="206"/>
      <c r="G197" s="203"/>
      <c r="H197" s="197"/>
      <c r="I197" s="202"/>
      <c r="J197" s="197"/>
      <c r="K197" s="206"/>
      <c r="L197" s="309"/>
      <c r="M197" s="199">
        <f>IF(L197="","",IF(N181="","Enter school enrollment",L197/N181))</f>
      </c>
      <c r="N197" s="196"/>
      <c r="O197" s="199">
        <f>IF(N197="","",IF(N181="","Enter school enrollment",N197/N181))</f>
      </c>
      <c r="R197" s="288"/>
    </row>
    <row r="198" spans="1:18" s="157" customFormat="1" ht="24.75" customHeight="1" hidden="1" thickBot="1">
      <c r="A198" s="258" t="s">
        <v>14</v>
      </c>
      <c r="B198" s="209">
        <f>IF(SUM(B185:B197)=0,"",SUM(B185:B197))</f>
      </c>
      <c r="C198" s="396">
        <f>IF(B198="","",SUM(C188:C195)-SUMIF(D188:D195,"# Students Tested?",C188:C195))</f>
      </c>
      <c r="D198" s="259">
        <f>IF(B198="","",SUMPRODUCT(B188:B195,D188:D195)/B198)</f>
      </c>
      <c r="E198" s="396">
        <f>IF(B198="","",SUM(E188:E195)-SUMIF(F188:F195,"# Students Tested?",E188:E195))</f>
      </c>
      <c r="F198" s="260">
        <f>IF(B198="","",IF(E198="","",E198/B198))</f>
      </c>
      <c r="G198" s="209">
        <f>IF(SUM(G185:G197)=0,"",SUM(G185:G197))</f>
      </c>
      <c r="H198" s="396">
        <f>IF(G198="","",SUM(H188:H195)-SUMIF(I188:I195,"# Students Tested?",H188:H195))</f>
      </c>
      <c r="I198" s="259">
        <f>IF(G198="","",SUMPRODUCT(G188:G195,I188:I195)/G198)</f>
      </c>
      <c r="J198" s="396">
        <f>IF(G198="","",SUM(J188:J195)-SUMIF(K188:K195,"# Students Tested?",J188:J195))</f>
      </c>
      <c r="K198" s="260">
        <f>IF(G198="","",IF(J198="","",J198/G198))</f>
      </c>
      <c r="L198" s="207">
        <f>IF(SUM(L185:L197)=0,"",SUM(L185:L197))</f>
      </c>
      <c r="M198" s="199">
        <f>IF(L198="","",IF(N181="","Enter school enrollment",L198/N181))</f>
      </c>
      <c r="N198" s="208">
        <f>IF(SUM(N185:N197)=0,"",SUM(N185:N197))</f>
      </c>
      <c r="O198" s="199">
        <f>IF(N198="","",IF(N181="","Enter school enrollment",N198/N181))</f>
      </c>
      <c r="R198" s="288"/>
    </row>
    <row r="199" spans="1:18" s="157" customFormat="1" ht="18" customHeight="1" hidden="1">
      <c r="A199" s="567" t="s">
        <v>224</v>
      </c>
      <c r="B199" s="568"/>
      <c r="C199" s="568"/>
      <c r="D199" s="568"/>
      <c r="E199" s="568"/>
      <c r="F199" s="568"/>
      <c r="G199" s="568"/>
      <c r="H199" s="568"/>
      <c r="I199" s="568"/>
      <c r="J199" s="568"/>
      <c r="K199" s="568"/>
      <c r="L199" s="568"/>
      <c r="M199" s="568"/>
      <c r="N199" s="568"/>
      <c r="O199" s="569"/>
      <c r="R199" s="288"/>
    </row>
    <row r="200" spans="1:18" s="157" customFormat="1" ht="28.5" customHeight="1" hidden="1">
      <c r="A200" s="570" t="s">
        <v>42</v>
      </c>
      <c r="B200" s="548"/>
      <c r="C200" s="548"/>
      <c r="D200" s="548"/>
      <c r="E200" s="548"/>
      <c r="F200" s="547" t="s">
        <v>41</v>
      </c>
      <c r="G200" s="548"/>
      <c r="H200" s="548"/>
      <c r="I200" s="548"/>
      <c r="J200" s="548"/>
      <c r="K200" s="547" t="s">
        <v>116</v>
      </c>
      <c r="L200" s="548"/>
      <c r="M200" s="548"/>
      <c r="N200" s="548"/>
      <c r="O200" s="549"/>
      <c r="R200" s="288"/>
    </row>
    <row r="201" spans="1:18" s="157" customFormat="1" ht="42.75" customHeight="1" hidden="1" thickBot="1">
      <c r="A201" s="531"/>
      <c r="B201" s="532"/>
      <c r="C201" s="532"/>
      <c r="D201" s="532"/>
      <c r="E201" s="532"/>
      <c r="F201" s="533"/>
      <c r="G201" s="532"/>
      <c r="H201" s="532"/>
      <c r="I201" s="532"/>
      <c r="J201" s="532"/>
      <c r="K201" s="533"/>
      <c r="L201" s="532"/>
      <c r="M201" s="532"/>
      <c r="N201" s="532"/>
      <c r="O201" s="543"/>
      <c r="R201" s="288"/>
    </row>
    <row r="202" spans="1:15" ht="24.75" customHeight="1" hidden="1">
      <c r="A202" s="591" t="s">
        <v>408</v>
      </c>
      <c r="B202" s="592"/>
      <c r="C202" s="592"/>
      <c r="D202" s="592"/>
      <c r="E202" s="592"/>
      <c r="F202" s="592"/>
      <c r="G202" s="592"/>
      <c r="H202" s="592"/>
      <c r="I202" s="592"/>
      <c r="J202" s="592"/>
      <c r="K202" s="592"/>
      <c r="L202" s="592"/>
      <c r="M202" s="592"/>
      <c r="N202" s="592"/>
      <c r="O202" s="593"/>
    </row>
    <row r="203" spans="1:15" ht="21" customHeight="1" hidden="1" thickBot="1">
      <c r="A203" s="594" t="s">
        <v>524</v>
      </c>
      <c r="B203" s="595"/>
      <c r="C203" s="596"/>
      <c r="D203" s="589"/>
      <c r="E203" s="565"/>
      <c r="F203" s="590" t="s">
        <v>354</v>
      </c>
      <c r="G203" s="590"/>
      <c r="H203" s="590"/>
      <c r="I203" s="560"/>
      <c r="J203" s="561"/>
      <c r="K203" s="590" t="s">
        <v>346</v>
      </c>
      <c r="L203" s="590"/>
      <c r="M203" s="590"/>
      <c r="N203" s="565"/>
      <c r="O203" s="566"/>
    </row>
    <row r="204" spans="1:15" ht="21" customHeight="1" hidden="1">
      <c r="A204" s="586" t="s">
        <v>165</v>
      </c>
      <c r="B204" s="571" t="s">
        <v>7</v>
      </c>
      <c r="C204" s="572"/>
      <c r="D204" s="572"/>
      <c r="E204" s="572"/>
      <c r="F204" s="573"/>
      <c r="G204" s="574" t="s">
        <v>8</v>
      </c>
      <c r="H204" s="575"/>
      <c r="I204" s="575"/>
      <c r="J204" s="575"/>
      <c r="K204" s="576"/>
      <c r="L204" s="562" t="s">
        <v>6</v>
      </c>
      <c r="M204" s="563"/>
      <c r="N204" s="563"/>
      <c r="O204" s="564"/>
    </row>
    <row r="205" spans="1:20" ht="40.5" customHeight="1" hidden="1">
      <c r="A205" s="587"/>
      <c r="B205" s="577" t="s">
        <v>108</v>
      </c>
      <c r="C205" s="579" t="s">
        <v>28</v>
      </c>
      <c r="D205" s="580"/>
      <c r="E205" s="579" t="s">
        <v>29</v>
      </c>
      <c r="F205" s="581"/>
      <c r="G205" s="577" t="s">
        <v>108</v>
      </c>
      <c r="H205" s="579" t="s">
        <v>28</v>
      </c>
      <c r="I205" s="580"/>
      <c r="J205" s="579" t="s">
        <v>29</v>
      </c>
      <c r="K205" s="581"/>
      <c r="L205" s="582" t="s">
        <v>106</v>
      </c>
      <c r="M205" s="583"/>
      <c r="N205" s="584" t="s">
        <v>77</v>
      </c>
      <c r="O205" s="585"/>
      <c r="Q205" s="130" t="s">
        <v>221</v>
      </c>
      <c r="T205" s="157"/>
    </row>
    <row r="206" spans="1:15" ht="30.75" customHeight="1" hidden="1">
      <c r="A206" s="588"/>
      <c r="B206" s="578"/>
      <c r="C206" s="159" t="s">
        <v>151</v>
      </c>
      <c r="D206" s="160" t="s">
        <v>109</v>
      </c>
      <c r="E206" s="159" t="s">
        <v>151</v>
      </c>
      <c r="F206" s="160" t="s">
        <v>109</v>
      </c>
      <c r="G206" s="578"/>
      <c r="H206" s="159" t="s">
        <v>151</v>
      </c>
      <c r="I206" s="160" t="s">
        <v>109</v>
      </c>
      <c r="J206" s="159" t="s">
        <v>151</v>
      </c>
      <c r="K206" s="160" t="s">
        <v>109</v>
      </c>
      <c r="L206" s="225" t="s">
        <v>151</v>
      </c>
      <c r="M206" s="228" t="s">
        <v>30</v>
      </c>
      <c r="N206" s="228" t="s">
        <v>151</v>
      </c>
      <c r="O206" s="158" t="s">
        <v>30</v>
      </c>
    </row>
    <row r="207" spans="1:18" s="157" customFormat="1" ht="24.75" customHeight="1" hidden="1">
      <c r="A207" s="219" t="s">
        <v>152</v>
      </c>
      <c r="B207" s="203"/>
      <c r="C207" s="162"/>
      <c r="D207" s="161"/>
      <c r="E207" s="162"/>
      <c r="F207" s="204"/>
      <c r="G207" s="203"/>
      <c r="H207" s="162"/>
      <c r="I207" s="161"/>
      <c r="J207" s="162"/>
      <c r="K207" s="204"/>
      <c r="L207" s="309"/>
      <c r="M207" s="199">
        <f>IF(L207="","",IF(N203="","Enter school enrollment",L207/N203))</f>
      </c>
      <c r="N207" s="196"/>
      <c r="O207" s="199">
        <f>IF(N207="","",IF(N203="","Enter school enrollment",N207/N203))</f>
      </c>
      <c r="R207" s="288"/>
    </row>
    <row r="208" spans="1:18" s="157" customFormat="1" ht="24.75" customHeight="1" hidden="1">
      <c r="A208" s="165" t="s">
        <v>153</v>
      </c>
      <c r="B208" s="203"/>
      <c r="C208" s="162"/>
      <c r="D208" s="161"/>
      <c r="E208" s="162"/>
      <c r="F208" s="204"/>
      <c r="G208" s="203"/>
      <c r="H208" s="162"/>
      <c r="I208" s="161"/>
      <c r="J208" s="162"/>
      <c r="K208" s="204"/>
      <c r="L208" s="309"/>
      <c r="M208" s="199">
        <f>IF(L208="","",IF(N203="","Enter school enrollment",L208/N203))</f>
      </c>
      <c r="N208" s="196"/>
      <c r="O208" s="199">
        <f>IF(N208="","",IF(N203="","Enter school enrollment",N208/N203))</f>
      </c>
      <c r="R208" s="288"/>
    </row>
    <row r="209" spans="1:18" s="157" customFormat="1" ht="24.75" customHeight="1" hidden="1">
      <c r="A209" s="165" t="s">
        <v>154</v>
      </c>
      <c r="B209" s="203"/>
      <c r="C209" s="162"/>
      <c r="D209" s="161"/>
      <c r="E209" s="162"/>
      <c r="F209" s="204"/>
      <c r="G209" s="203"/>
      <c r="H209" s="162"/>
      <c r="I209" s="161"/>
      <c r="J209" s="162"/>
      <c r="K209" s="204"/>
      <c r="L209" s="309"/>
      <c r="M209" s="199">
        <f>IF(L209="","",IF(N203="","Enter school enrollment",L209/N203))</f>
      </c>
      <c r="N209" s="196"/>
      <c r="O209" s="199">
        <f>IF(N209="","",IF(N203="","Enter school enrollment",N209/N203))</f>
      </c>
      <c r="R209" s="288"/>
    </row>
    <row r="210" spans="1:18" s="157" customFormat="1" ht="24.75" customHeight="1" hidden="1">
      <c r="A210" s="165" t="s">
        <v>155</v>
      </c>
      <c r="B210" s="309"/>
      <c r="C210" s="310"/>
      <c r="D210" s="259">
        <f aca="true" t="shared" si="36" ref="D210:D215">IF(AND(B210="",C210=""),"",IF(AND(B210="",C210&lt;&gt;""),"# Students Tested?",IF(B210="","",C210/B210)))</f>
      </c>
      <c r="E210" s="310"/>
      <c r="F210" s="259">
        <f aca="true" t="shared" si="37" ref="F210:F215">IF(AND(B210="",E210=""),"",IF(AND(B210="",E210&lt;&gt;""),"# Students Tested?",IF(B210="","",E210/B210)))</f>
      </c>
      <c r="G210" s="309"/>
      <c r="H210" s="310"/>
      <c r="I210" s="259">
        <f aca="true" t="shared" si="38" ref="I210:I215">IF(AND(G210="",H210=""),"",IF(AND(G210="",H210&lt;&gt;""),"# Students Tested?",IF(G210="","",H210/G210)))</f>
      </c>
      <c r="J210" s="310"/>
      <c r="K210" s="259">
        <f aca="true" t="shared" si="39" ref="K210:K215">IF(AND(G210="",J210=""),"",IF(AND(G210="",J210&lt;&gt;""),"# Students Tested?",IF(G210="","",J210/G210)))</f>
      </c>
      <c r="L210" s="309"/>
      <c r="M210" s="199">
        <f>IF(L210="","",IF(N203="","Enter school enrollment",L210/N203))</f>
      </c>
      <c r="N210" s="196"/>
      <c r="O210" s="199">
        <f>IF(N210="","",IF(N203="","Enter school enrollment",N210/N203))</f>
      </c>
      <c r="R210" s="288"/>
    </row>
    <row r="211" spans="1:18" s="157" customFormat="1" ht="24.75" customHeight="1" hidden="1">
      <c r="A211" s="165" t="s">
        <v>156</v>
      </c>
      <c r="B211" s="309"/>
      <c r="C211" s="310"/>
      <c r="D211" s="259">
        <f t="shared" si="36"/>
      </c>
      <c r="E211" s="310"/>
      <c r="F211" s="259">
        <f t="shared" si="37"/>
      </c>
      <c r="G211" s="309"/>
      <c r="H211" s="310"/>
      <c r="I211" s="259">
        <f t="shared" si="38"/>
      </c>
      <c r="J211" s="310"/>
      <c r="K211" s="259">
        <f t="shared" si="39"/>
      </c>
      <c r="L211" s="309"/>
      <c r="M211" s="199">
        <f>IF(L211="","",IF(N203="","Enter school enrollment",L211/N203))</f>
      </c>
      <c r="N211" s="196"/>
      <c r="O211" s="199">
        <f>IF(N211="","",IF(N203="","Enter school enrollment",N211/N203))</f>
      </c>
      <c r="R211" s="288"/>
    </row>
    <row r="212" spans="1:18" s="157" customFormat="1" ht="24.75" customHeight="1" hidden="1">
      <c r="A212" s="165" t="s">
        <v>157</v>
      </c>
      <c r="B212" s="309"/>
      <c r="C212" s="310"/>
      <c r="D212" s="259">
        <f t="shared" si="36"/>
      </c>
      <c r="E212" s="310"/>
      <c r="F212" s="259">
        <f t="shared" si="37"/>
      </c>
      <c r="G212" s="309"/>
      <c r="H212" s="310"/>
      <c r="I212" s="259">
        <f t="shared" si="38"/>
      </c>
      <c r="J212" s="310"/>
      <c r="K212" s="259">
        <f t="shared" si="39"/>
      </c>
      <c r="L212" s="309"/>
      <c r="M212" s="199">
        <f>IF(L212="","",IF(N203="","Enter school enrollment",L212/N203))</f>
      </c>
      <c r="N212" s="196"/>
      <c r="O212" s="199">
        <f>IF(N212="","",IF(N203="","Enter school enrollment",N212/N203))</f>
      </c>
      <c r="R212" s="288"/>
    </row>
    <row r="213" spans="1:18" s="157" customFormat="1" ht="24.75" customHeight="1" hidden="1">
      <c r="A213" s="165" t="s">
        <v>158</v>
      </c>
      <c r="B213" s="309"/>
      <c r="C213" s="310"/>
      <c r="D213" s="259">
        <f t="shared" si="36"/>
      </c>
      <c r="E213" s="310"/>
      <c r="F213" s="259">
        <f t="shared" si="37"/>
      </c>
      <c r="G213" s="309"/>
      <c r="H213" s="310"/>
      <c r="I213" s="259">
        <f t="shared" si="38"/>
      </c>
      <c r="J213" s="310"/>
      <c r="K213" s="259">
        <f t="shared" si="39"/>
      </c>
      <c r="L213" s="309"/>
      <c r="M213" s="199">
        <f>IF(L213="","",IF(N203="","Enter school enrollment",L213/N203))</f>
      </c>
      <c r="N213" s="196"/>
      <c r="O213" s="199">
        <f>IF(N213="","",IF(N203="","Enter school enrollment",N213/N203))</f>
      </c>
      <c r="R213" s="288"/>
    </row>
    <row r="214" spans="1:18" s="157" customFormat="1" ht="24.75" customHeight="1" hidden="1">
      <c r="A214" s="165" t="s">
        <v>159</v>
      </c>
      <c r="B214" s="309"/>
      <c r="C214" s="310"/>
      <c r="D214" s="259">
        <f t="shared" si="36"/>
      </c>
      <c r="E214" s="310"/>
      <c r="F214" s="259">
        <f t="shared" si="37"/>
      </c>
      <c r="G214" s="309"/>
      <c r="H214" s="310"/>
      <c r="I214" s="259">
        <f t="shared" si="38"/>
      </c>
      <c r="J214" s="310"/>
      <c r="K214" s="259">
        <f t="shared" si="39"/>
      </c>
      <c r="L214" s="309"/>
      <c r="M214" s="199">
        <f>IF(L214="","",IF(N203="","Enter school enrollment",L214/N203))</f>
      </c>
      <c r="N214" s="196"/>
      <c r="O214" s="199">
        <f>IF(N214="","",IF(N203="","Enter school enrollment",N214/N203))</f>
      </c>
      <c r="R214" s="288"/>
    </row>
    <row r="215" spans="1:18" s="157" customFormat="1" ht="24.75" customHeight="1" hidden="1">
      <c r="A215" s="165" t="s">
        <v>160</v>
      </c>
      <c r="B215" s="309"/>
      <c r="C215" s="310"/>
      <c r="D215" s="259">
        <f t="shared" si="36"/>
      </c>
      <c r="E215" s="310"/>
      <c r="F215" s="259">
        <f t="shared" si="37"/>
      </c>
      <c r="G215" s="309"/>
      <c r="H215" s="310"/>
      <c r="I215" s="259">
        <f t="shared" si="38"/>
      </c>
      <c r="J215" s="310"/>
      <c r="K215" s="259">
        <f t="shared" si="39"/>
      </c>
      <c r="L215" s="309"/>
      <c r="M215" s="199">
        <f>IF(L215="","",IF(N203="","Enter school enrollment",L215/N203))</f>
      </c>
      <c r="N215" s="196"/>
      <c r="O215" s="199">
        <f>IF(N215="","",IF(N203="","Enter school enrollment",N215/N203))</f>
      </c>
      <c r="R215" s="288"/>
    </row>
    <row r="216" spans="1:18" s="157" customFormat="1" ht="24.75" customHeight="1" hidden="1">
      <c r="A216" s="165" t="s">
        <v>161</v>
      </c>
      <c r="B216" s="203"/>
      <c r="C216" s="163"/>
      <c r="D216" s="261"/>
      <c r="E216" s="163"/>
      <c r="F216" s="262"/>
      <c r="G216" s="203"/>
      <c r="H216" s="164"/>
      <c r="I216" s="261"/>
      <c r="J216" s="163"/>
      <c r="K216" s="262"/>
      <c r="L216" s="309"/>
      <c r="M216" s="199">
        <f>IF(L216="","",IF(N203="","Enter school enrollment",L216/N203))</f>
      </c>
      <c r="N216" s="196"/>
      <c r="O216" s="199">
        <f>IF(N216="","",IF(N203="","Enter school enrollment",N216/N203))</f>
      </c>
      <c r="R216" s="288"/>
    </row>
    <row r="217" spans="1:18" s="157" customFormat="1" ht="24.75" customHeight="1" hidden="1">
      <c r="A217" s="165" t="s">
        <v>162</v>
      </c>
      <c r="B217" s="309"/>
      <c r="C217" s="315"/>
      <c r="D217" s="259">
        <f>IF(AND(B217="",C217=""),"",IF(AND(B217="",C217&lt;&gt;""),"# Students Tested?",IF(B217="","",C217/B217)))</f>
      </c>
      <c r="E217" s="311"/>
      <c r="F217" s="259">
        <f>IF(AND(B217="",E217=""),"",IF(AND(B217="",E217&lt;&gt;""),"# Students Tested?",IF(B217="","",E217/B217)))</f>
      </c>
      <c r="G217" s="203"/>
      <c r="H217" s="163"/>
      <c r="I217" s="259">
        <f>IF(AND(G217="",H217=""),"",IF(AND(G217="",H217&lt;&gt;""),"# Students Tested?",IF(G217="","",H217/G217)))</f>
      </c>
      <c r="J217" s="163"/>
      <c r="K217" s="259">
        <f>IF(AND(G217="",J217=""),"",IF(AND(G217="",J217&lt;&gt;""),"# Students Tested?",IF(G217="","",J217/G217)))</f>
      </c>
      <c r="L217" s="309"/>
      <c r="M217" s="199">
        <f>IF(L217="","",IF(N203="","Enter school enrollment",L217/N203))</f>
      </c>
      <c r="N217" s="196"/>
      <c r="O217" s="199">
        <f>IF(N217="","",IF(N203="","Enter school enrollment",N217/N203))</f>
      </c>
      <c r="R217" s="288"/>
    </row>
    <row r="218" spans="1:18" s="157" customFormat="1" ht="24.75" customHeight="1" hidden="1">
      <c r="A218" s="165" t="s">
        <v>163</v>
      </c>
      <c r="B218" s="203"/>
      <c r="C218" s="163"/>
      <c r="D218" s="201"/>
      <c r="E218" s="163"/>
      <c r="F218" s="205"/>
      <c r="G218" s="309"/>
      <c r="H218" s="310"/>
      <c r="I218" s="201"/>
      <c r="J218" s="310"/>
      <c r="K218" s="205"/>
      <c r="L218" s="309"/>
      <c r="M218" s="199">
        <f>IF(L218="","",IF(N203="","Enter school enrollment",L218/N203))</f>
      </c>
      <c r="N218" s="196"/>
      <c r="O218" s="199">
        <f>IF(N218="","",IF(N203="","Enter school enrollment",N218/N203))</f>
      </c>
      <c r="R218" s="288"/>
    </row>
    <row r="219" spans="1:18" s="157" customFormat="1" ht="24.75" customHeight="1" hidden="1">
      <c r="A219" s="165" t="s">
        <v>164</v>
      </c>
      <c r="B219" s="203"/>
      <c r="C219" s="197"/>
      <c r="D219" s="202"/>
      <c r="E219" s="197"/>
      <c r="F219" s="206"/>
      <c r="G219" s="203"/>
      <c r="H219" s="197"/>
      <c r="I219" s="202"/>
      <c r="J219" s="197"/>
      <c r="K219" s="206"/>
      <c r="L219" s="309"/>
      <c r="M219" s="199">
        <f>IF(L219="","",IF(N203="","Enter school enrollment",L219/N203))</f>
      </c>
      <c r="N219" s="196"/>
      <c r="O219" s="199">
        <f>IF(N219="","",IF(N203="","Enter school enrollment",N219/N203))</f>
      </c>
      <c r="R219" s="288"/>
    </row>
    <row r="220" spans="1:18" s="157" customFormat="1" ht="24.75" customHeight="1" hidden="1" thickBot="1">
      <c r="A220" s="258" t="s">
        <v>14</v>
      </c>
      <c r="B220" s="209">
        <f>IF(SUM(B207:B219)=0,"",SUM(B207:B219))</f>
      </c>
      <c r="C220" s="396">
        <f>IF(B220="","",SUM(C210:C217)-SUMIF(D210:D217,"# Students Tested?",C210:C217))</f>
      </c>
      <c r="D220" s="259">
        <f>IF(B220="","",SUMPRODUCT(B210:B217,D210:D217)/B220)</f>
      </c>
      <c r="E220" s="396">
        <f>IF(B220="","",SUM(E210:E217)-SUMIF(F210:F217,"# Students Tested?",E210:E217))</f>
      </c>
      <c r="F220" s="260">
        <f>IF(B220="","",IF(E220="","",E220/B220))</f>
      </c>
      <c r="G220" s="209">
        <f>IF(SUM(G207:G219)=0,"",SUM(G207:G219))</f>
      </c>
      <c r="H220" s="396">
        <f>IF(G220="","",SUM(H210:H217)-SUMIF(I210:I217,"# Students Tested?",H210:H217))</f>
      </c>
      <c r="I220" s="259">
        <f>IF(G220="","",SUMPRODUCT(G210:G217,I210:I217)/G220)</f>
      </c>
      <c r="J220" s="396">
        <f>IF(G220="","",SUM(J210:J217)-SUMIF(K210:K217,"# Students Tested?",J210:J217))</f>
      </c>
      <c r="K220" s="260">
        <f>IF(G220="","",IF(J220="","",J220/G220))</f>
      </c>
      <c r="L220" s="207">
        <f>IF(SUM(L207:L219)=0,"",SUM(L207:L219))</f>
      </c>
      <c r="M220" s="199">
        <f>IF(L220="","",IF(N203="","Enter school enrollment",L220/N203))</f>
      </c>
      <c r="N220" s="208">
        <f>IF(SUM(N207:N219)=0,"",SUM(N207:N219))</f>
      </c>
      <c r="O220" s="199">
        <f>IF(N220="","",IF(N203="","Enter school enrollment",N220/N203))</f>
      </c>
      <c r="R220" s="288"/>
    </row>
    <row r="221" spans="1:18" s="157" customFormat="1" ht="18" customHeight="1" hidden="1">
      <c r="A221" s="567" t="s">
        <v>224</v>
      </c>
      <c r="B221" s="568"/>
      <c r="C221" s="568"/>
      <c r="D221" s="568"/>
      <c r="E221" s="568"/>
      <c r="F221" s="568"/>
      <c r="G221" s="568"/>
      <c r="H221" s="568"/>
      <c r="I221" s="568"/>
      <c r="J221" s="568"/>
      <c r="K221" s="568"/>
      <c r="L221" s="568"/>
      <c r="M221" s="568"/>
      <c r="N221" s="568"/>
      <c r="O221" s="569"/>
      <c r="R221" s="288"/>
    </row>
    <row r="222" spans="1:18" s="157" customFormat="1" ht="28.5" customHeight="1" hidden="1">
      <c r="A222" s="570" t="s">
        <v>42</v>
      </c>
      <c r="B222" s="548"/>
      <c r="C222" s="548"/>
      <c r="D222" s="548"/>
      <c r="E222" s="548"/>
      <c r="F222" s="547" t="s">
        <v>41</v>
      </c>
      <c r="G222" s="548"/>
      <c r="H222" s="548"/>
      <c r="I222" s="548"/>
      <c r="J222" s="548"/>
      <c r="K222" s="547" t="s">
        <v>116</v>
      </c>
      <c r="L222" s="548"/>
      <c r="M222" s="548"/>
      <c r="N222" s="548"/>
      <c r="O222" s="549"/>
      <c r="R222" s="288"/>
    </row>
    <row r="223" spans="1:18" s="157" customFormat="1" ht="42.75" customHeight="1" hidden="1" thickBot="1">
      <c r="A223" s="531"/>
      <c r="B223" s="532"/>
      <c r="C223" s="532"/>
      <c r="D223" s="532"/>
      <c r="E223" s="532"/>
      <c r="F223" s="533"/>
      <c r="G223" s="532"/>
      <c r="H223" s="532"/>
      <c r="I223" s="532"/>
      <c r="J223" s="532"/>
      <c r="K223" s="533"/>
      <c r="L223" s="532"/>
      <c r="M223" s="532"/>
      <c r="N223" s="532"/>
      <c r="O223" s="543"/>
      <c r="R223" s="288"/>
    </row>
    <row r="224" spans="1:15" ht="24.75" customHeight="1" hidden="1">
      <c r="A224" s="591" t="s">
        <v>407</v>
      </c>
      <c r="B224" s="592"/>
      <c r="C224" s="592"/>
      <c r="D224" s="592"/>
      <c r="E224" s="592"/>
      <c r="F224" s="592"/>
      <c r="G224" s="592"/>
      <c r="H224" s="592"/>
      <c r="I224" s="592"/>
      <c r="J224" s="592"/>
      <c r="K224" s="592"/>
      <c r="L224" s="592"/>
      <c r="M224" s="592"/>
      <c r="N224" s="592"/>
      <c r="O224" s="593"/>
    </row>
    <row r="225" spans="1:15" ht="21" customHeight="1" hidden="1" thickBot="1">
      <c r="A225" s="594" t="s">
        <v>524</v>
      </c>
      <c r="B225" s="595"/>
      <c r="C225" s="596"/>
      <c r="D225" s="589"/>
      <c r="E225" s="565"/>
      <c r="F225" s="590" t="s">
        <v>354</v>
      </c>
      <c r="G225" s="590"/>
      <c r="H225" s="590"/>
      <c r="I225" s="560"/>
      <c r="J225" s="561"/>
      <c r="K225" s="590" t="s">
        <v>346</v>
      </c>
      <c r="L225" s="590"/>
      <c r="M225" s="590"/>
      <c r="N225" s="565"/>
      <c r="O225" s="566"/>
    </row>
    <row r="226" spans="1:15" ht="21" customHeight="1" hidden="1">
      <c r="A226" s="586" t="s">
        <v>165</v>
      </c>
      <c r="B226" s="571" t="s">
        <v>7</v>
      </c>
      <c r="C226" s="572"/>
      <c r="D226" s="572"/>
      <c r="E226" s="572"/>
      <c r="F226" s="573"/>
      <c r="G226" s="574" t="s">
        <v>8</v>
      </c>
      <c r="H226" s="575"/>
      <c r="I226" s="575"/>
      <c r="J226" s="575"/>
      <c r="K226" s="576"/>
      <c r="L226" s="562" t="s">
        <v>6</v>
      </c>
      <c r="M226" s="563"/>
      <c r="N226" s="563"/>
      <c r="O226" s="564"/>
    </row>
    <row r="227" spans="1:20" ht="40.5" customHeight="1" hidden="1">
      <c r="A227" s="587"/>
      <c r="B227" s="577" t="s">
        <v>108</v>
      </c>
      <c r="C227" s="579" t="s">
        <v>28</v>
      </c>
      <c r="D227" s="580"/>
      <c r="E227" s="579" t="s">
        <v>29</v>
      </c>
      <c r="F227" s="581"/>
      <c r="G227" s="577" t="s">
        <v>108</v>
      </c>
      <c r="H227" s="579" t="s">
        <v>28</v>
      </c>
      <c r="I227" s="580"/>
      <c r="J227" s="579" t="s">
        <v>29</v>
      </c>
      <c r="K227" s="581"/>
      <c r="L227" s="582" t="s">
        <v>106</v>
      </c>
      <c r="M227" s="583"/>
      <c r="N227" s="584" t="s">
        <v>77</v>
      </c>
      <c r="O227" s="585"/>
      <c r="Q227" s="130" t="s">
        <v>218</v>
      </c>
      <c r="T227" s="157"/>
    </row>
    <row r="228" spans="1:15" ht="28.5" customHeight="1" hidden="1">
      <c r="A228" s="588"/>
      <c r="B228" s="578"/>
      <c r="C228" s="159" t="s">
        <v>151</v>
      </c>
      <c r="D228" s="160" t="s">
        <v>109</v>
      </c>
      <c r="E228" s="159" t="s">
        <v>151</v>
      </c>
      <c r="F228" s="160" t="s">
        <v>109</v>
      </c>
      <c r="G228" s="578"/>
      <c r="H228" s="159" t="s">
        <v>151</v>
      </c>
      <c r="I228" s="160" t="s">
        <v>109</v>
      </c>
      <c r="J228" s="159" t="s">
        <v>151</v>
      </c>
      <c r="K228" s="160" t="s">
        <v>109</v>
      </c>
      <c r="L228" s="225" t="s">
        <v>151</v>
      </c>
      <c r="M228" s="228" t="s">
        <v>30</v>
      </c>
      <c r="N228" s="228" t="s">
        <v>151</v>
      </c>
      <c r="O228" s="158" t="s">
        <v>30</v>
      </c>
    </row>
    <row r="229" spans="1:18" s="157" customFormat="1" ht="24.75" customHeight="1" hidden="1">
      <c r="A229" s="219" t="s">
        <v>152</v>
      </c>
      <c r="B229" s="203"/>
      <c r="C229" s="162"/>
      <c r="D229" s="161"/>
      <c r="E229" s="162"/>
      <c r="F229" s="204"/>
      <c r="G229" s="203"/>
      <c r="H229" s="162"/>
      <c r="I229" s="161"/>
      <c r="J229" s="162"/>
      <c r="K229" s="204"/>
      <c r="L229" s="309"/>
      <c r="M229" s="199">
        <f>IF(L229="","",IF(N225="","Enter school enrollment",L229/N225))</f>
      </c>
      <c r="N229" s="196"/>
      <c r="O229" s="199">
        <f>IF(N229="","",IF(N225="","Enter school enrollment",N229/N225))</f>
      </c>
      <c r="R229" s="288"/>
    </row>
    <row r="230" spans="1:18" s="157" customFormat="1" ht="24.75" customHeight="1" hidden="1">
      <c r="A230" s="165" t="s">
        <v>153</v>
      </c>
      <c r="B230" s="203"/>
      <c r="C230" s="162"/>
      <c r="D230" s="161"/>
      <c r="E230" s="162"/>
      <c r="F230" s="204"/>
      <c r="G230" s="203"/>
      <c r="H230" s="162"/>
      <c r="I230" s="161"/>
      <c r="J230" s="162"/>
      <c r="K230" s="204"/>
      <c r="L230" s="309"/>
      <c r="M230" s="199">
        <f>IF(L230="","",IF(N225="","Enter school enrollment",L230/N225))</f>
      </c>
      <c r="N230" s="196"/>
      <c r="O230" s="199">
        <f>IF(N230="","",IF(N225="","Enter school enrollment",N230/N225))</f>
      </c>
      <c r="R230" s="288"/>
    </row>
    <row r="231" spans="1:18" s="157" customFormat="1" ht="24.75" customHeight="1" hidden="1">
      <c r="A231" s="165" t="s">
        <v>154</v>
      </c>
      <c r="B231" s="203"/>
      <c r="C231" s="162"/>
      <c r="D231" s="161"/>
      <c r="E231" s="162"/>
      <c r="F231" s="204"/>
      <c r="G231" s="203"/>
      <c r="H231" s="162"/>
      <c r="I231" s="161"/>
      <c r="J231" s="162"/>
      <c r="K231" s="204"/>
      <c r="L231" s="309"/>
      <c r="M231" s="199">
        <f>IF(L231="","",IF(N225="","Enter school enrollment",L231/N225))</f>
      </c>
      <c r="N231" s="196"/>
      <c r="O231" s="199">
        <f>IF(N231="","",IF(N225="","Enter school enrollment",N231/N225))</f>
      </c>
      <c r="R231" s="288"/>
    </row>
    <row r="232" spans="1:18" s="157" customFormat="1" ht="24.75" customHeight="1" hidden="1">
      <c r="A232" s="165" t="s">
        <v>155</v>
      </c>
      <c r="B232" s="309"/>
      <c r="C232" s="310"/>
      <c r="D232" s="259">
        <f aca="true" t="shared" si="40" ref="D232:D237">IF(AND(B232="",C232=""),"",IF(AND(B232="",C232&lt;&gt;""),"# Students Tested?",IF(B232="","",C232/B232)))</f>
      </c>
      <c r="E232" s="310"/>
      <c r="F232" s="259">
        <f aca="true" t="shared" si="41" ref="F232:F237">IF(AND(B232="",E232=""),"",IF(AND(B232="",E232&lt;&gt;""),"# Students Tested?",IF(B232="","",E232/B232)))</f>
      </c>
      <c r="G232" s="309"/>
      <c r="H232" s="310"/>
      <c r="I232" s="259">
        <f aca="true" t="shared" si="42" ref="I232:I237">IF(AND(G232="",H232=""),"",IF(AND(G232="",H232&lt;&gt;""),"# Students Tested?",IF(G232="","",H232/G232)))</f>
      </c>
      <c r="J232" s="310"/>
      <c r="K232" s="259">
        <f aca="true" t="shared" si="43" ref="K232:K237">IF(AND(G232="",J232=""),"",IF(AND(G232="",J232&lt;&gt;""),"# Students Tested?",IF(G232="","",J232/G232)))</f>
      </c>
      <c r="L232" s="309"/>
      <c r="M232" s="199">
        <f>IF(L232="","",IF(N225="","Enter school enrollment",L232/N225))</f>
      </c>
      <c r="N232" s="196"/>
      <c r="O232" s="199">
        <f>IF(N232="","",IF(N225="","Enter school enrollment",N232/N225))</f>
      </c>
      <c r="R232" s="288"/>
    </row>
    <row r="233" spans="1:18" s="157" customFormat="1" ht="24.75" customHeight="1" hidden="1">
      <c r="A233" s="165" t="s">
        <v>156</v>
      </c>
      <c r="B233" s="309"/>
      <c r="C233" s="310"/>
      <c r="D233" s="259">
        <f t="shared" si="40"/>
      </c>
      <c r="E233" s="310"/>
      <c r="F233" s="259">
        <f t="shared" si="41"/>
      </c>
      <c r="G233" s="309"/>
      <c r="H233" s="310"/>
      <c r="I233" s="259">
        <f t="shared" si="42"/>
      </c>
      <c r="J233" s="310"/>
      <c r="K233" s="259">
        <f t="shared" si="43"/>
      </c>
      <c r="L233" s="309"/>
      <c r="M233" s="199">
        <f>IF(L233="","",IF(N225="","Enter school enrollment",L233/N225))</f>
      </c>
      <c r="N233" s="196"/>
      <c r="O233" s="199">
        <f>IF(N233="","",IF(N225="","Enter school enrollment",N233/N225))</f>
      </c>
      <c r="R233" s="288"/>
    </row>
    <row r="234" spans="1:18" s="157" customFormat="1" ht="24.75" customHeight="1" hidden="1">
      <c r="A234" s="165" t="s">
        <v>157</v>
      </c>
      <c r="B234" s="309"/>
      <c r="C234" s="310"/>
      <c r="D234" s="259">
        <f t="shared" si="40"/>
      </c>
      <c r="E234" s="310"/>
      <c r="F234" s="259">
        <f t="shared" si="41"/>
      </c>
      <c r="G234" s="309"/>
      <c r="H234" s="310"/>
      <c r="I234" s="259">
        <f t="shared" si="42"/>
      </c>
      <c r="J234" s="310"/>
      <c r="K234" s="259">
        <f t="shared" si="43"/>
      </c>
      <c r="L234" s="309"/>
      <c r="M234" s="199">
        <f>IF(L234="","",IF(N225="","Enter school enrollment",L234/N225))</f>
      </c>
      <c r="N234" s="196"/>
      <c r="O234" s="199">
        <f>IF(N234="","",IF(N225="","Enter school enrollment",N234/N225))</f>
      </c>
      <c r="R234" s="288"/>
    </row>
    <row r="235" spans="1:18" s="157" customFormat="1" ht="24.75" customHeight="1" hidden="1">
      <c r="A235" s="165" t="s">
        <v>158</v>
      </c>
      <c r="B235" s="309"/>
      <c r="C235" s="310"/>
      <c r="D235" s="259">
        <f t="shared" si="40"/>
      </c>
      <c r="E235" s="310"/>
      <c r="F235" s="259">
        <f t="shared" si="41"/>
      </c>
      <c r="G235" s="309"/>
      <c r="H235" s="310"/>
      <c r="I235" s="259">
        <f t="shared" si="42"/>
      </c>
      <c r="J235" s="310"/>
      <c r="K235" s="259">
        <f t="shared" si="43"/>
      </c>
      <c r="L235" s="309"/>
      <c r="M235" s="199">
        <f>IF(L235="","",IF(N225="","Enter school enrollment",L235/N225))</f>
      </c>
      <c r="N235" s="196"/>
      <c r="O235" s="199">
        <f>IF(N235="","",IF(N225="","Enter school enrollment",N235/N225))</f>
      </c>
      <c r="R235" s="288"/>
    </row>
    <row r="236" spans="1:18" s="157" customFormat="1" ht="24.75" customHeight="1" hidden="1">
      <c r="A236" s="165" t="s">
        <v>159</v>
      </c>
      <c r="B236" s="309"/>
      <c r="C236" s="310"/>
      <c r="D236" s="259">
        <f t="shared" si="40"/>
      </c>
      <c r="E236" s="310"/>
      <c r="F236" s="259">
        <f t="shared" si="41"/>
      </c>
      <c r="G236" s="309"/>
      <c r="H236" s="310"/>
      <c r="I236" s="259">
        <f t="shared" si="42"/>
      </c>
      <c r="J236" s="310"/>
      <c r="K236" s="259">
        <f t="shared" si="43"/>
      </c>
      <c r="L236" s="309"/>
      <c r="M236" s="199">
        <f>IF(L236="","",IF(N225="","Enter school enrollment",L236/N225))</f>
      </c>
      <c r="N236" s="196"/>
      <c r="O236" s="199">
        <f>IF(N236="","",IF(N225="","Enter school enrollment",N236/N225))</f>
      </c>
      <c r="R236" s="288"/>
    </row>
    <row r="237" spans="1:18" s="157" customFormat="1" ht="24.75" customHeight="1" hidden="1">
      <c r="A237" s="165" t="s">
        <v>160</v>
      </c>
      <c r="B237" s="309"/>
      <c r="C237" s="310"/>
      <c r="D237" s="259">
        <f t="shared" si="40"/>
      </c>
      <c r="E237" s="310"/>
      <c r="F237" s="259">
        <f t="shared" si="41"/>
      </c>
      <c r="G237" s="309"/>
      <c r="H237" s="310"/>
      <c r="I237" s="259">
        <f t="shared" si="42"/>
      </c>
      <c r="J237" s="310"/>
      <c r="K237" s="259">
        <f t="shared" si="43"/>
      </c>
      <c r="L237" s="309"/>
      <c r="M237" s="199">
        <f>IF(L237="","",IF(N225="","Enter school enrollment",L237/N225))</f>
      </c>
      <c r="N237" s="196"/>
      <c r="O237" s="199">
        <f>IF(N237="","",IF(N225="","Enter school enrollment",N237/N225))</f>
      </c>
      <c r="R237" s="288"/>
    </row>
    <row r="238" spans="1:18" s="157" customFormat="1" ht="24.75" customHeight="1" hidden="1">
      <c r="A238" s="165" t="s">
        <v>161</v>
      </c>
      <c r="B238" s="203"/>
      <c r="C238" s="163"/>
      <c r="D238" s="261"/>
      <c r="E238" s="163"/>
      <c r="F238" s="262"/>
      <c r="G238" s="203"/>
      <c r="H238" s="164"/>
      <c r="I238" s="261"/>
      <c r="J238" s="163"/>
      <c r="K238" s="262"/>
      <c r="L238" s="309"/>
      <c r="M238" s="199">
        <f>IF(L238="","",IF(N225="","Enter school enrollment",L238/N225))</f>
      </c>
      <c r="N238" s="196"/>
      <c r="O238" s="199">
        <f>IF(N238="","",IF(N225="","Enter school enrollment",N238/N225))</f>
      </c>
      <c r="R238" s="288"/>
    </row>
    <row r="239" spans="1:18" s="157" customFormat="1" ht="24.75" customHeight="1" hidden="1">
      <c r="A239" s="165" t="s">
        <v>162</v>
      </c>
      <c r="B239" s="309"/>
      <c r="C239" s="315"/>
      <c r="D239" s="259">
        <f>IF(AND(B239="",C239=""),"",IF(AND(B239="",C239&lt;&gt;""),"# Students Tested?",IF(B239="","",C239/B239)))</f>
      </c>
      <c r="E239" s="311"/>
      <c r="F239" s="259">
        <f>IF(AND(B239="",E239=""),"",IF(AND(B239="",E239&lt;&gt;""),"# Students Tested?",IF(B239="","",E239/B239)))</f>
      </c>
      <c r="G239" s="203"/>
      <c r="H239" s="163"/>
      <c r="I239" s="259">
        <f>IF(AND(G239="",H239=""),"",IF(AND(G239="",H239&lt;&gt;""),"# Students Tested?",IF(G239="","",H239/G239)))</f>
      </c>
      <c r="J239" s="163"/>
      <c r="K239" s="259">
        <f>IF(AND(G239="",J239=""),"",IF(AND(G239="",J239&lt;&gt;""),"# Students Tested?",IF(G239="","",J239/G239)))</f>
      </c>
      <c r="L239" s="309"/>
      <c r="M239" s="199">
        <f>IF(L239="","",IF(N225="","Enter school enrollment",L239/N225))</f>
      </c>
      <c r="N239" s="196"/>
      <c r="O239" s="199">
        <f>IF(N239="","",IF(N225="","Enter school enrollment",N239/N225))</f>
      </c>
      <c r="R239" s="288"/>
    </row>
    <row r="240" spans="1:18" s="157" customFormat="1" ht="24.75" customHeight="1" hidden="1">
      <c r="A240" s="165" t="s">
        <v>163</v>
      </c>
      <c r="B240" s="203"/>
      <c r="C240" s="163"/>
      <c r="D240" s="201"/>
      <c r="E240" s="163"/>
      <c r="F240" s="205"/>
      <c r="G240" s="309"/>
      <c r="H240" s="310"/>
      <c r="I240" s="201"/>
      <c r="J240" s="310"/>
      <c r="K240" s="205"/>
      <c r="L240" s="309"/>
      <c r="M240" s="199">
        <f>IF(L240="","",IF(N225="","Enter school enrollment",L240/N225))</f>
      </c>
      <c r="N240" s="196"/>
      <c r="O240" s="199">
        <f>IF(N240="","",IF(N225="","Enter school enrollment",N240/N225))</f>
      </c>
      <c r="R240" s="288"/>
    </row>
    <row r="241" spans="1:18" s="157" customFormat="1" ht="24.75" customHeight="1" hidden="1">
      <c r="A241" s="165" t="s">
        <v>164</v>
      </c>
      <c r="B241" s="203"/>
      <c r="C241" s="197"/>
      <c r="D241" s="202"/>
      <c r="E241" s="197"/>
      <c r="F241" s="206"/>
      <c r="G241" s="203"/>
      <c r="H241" s="197"/>
      <c r="I241" s="202"/>
      <c r="J241" s="197"/>
      <c r="K241" s="206"/>
      <c r="L241" s="309"/>
      <c r="M241" s="199">
        <f>IF(L241="","",IF(N225="","Enter school enrollment",L241/N225))</f>
      </c>
      <c r="N241" s="196"/>
      <c r="O241" s="199">
        <f>IF(N241="","",IF(N225="","Enter school enrollment",N241/N225))</f>
      </c>
      <c r="R241" s="288"/>
    </row>
    <row r="242" spans="1:18" s="157" customFormat="1" ht="24.75" customHeight="1" hidden="1" thickBot="1">
      <c r="A242" s="258" t="s">
        <v>14</v>
      </c>
      <c r="B242" s="209">
        <f>IF(SUM(B229:B241)=0,"",SUM(B229:B241))</f>
      </c>
      <c r="C242" s="396">
        <f>IF(B242="","",SUM(C232:C239)-SUMIF(D232:D239,"# Students Tested?",C232:C239))</f>
      </c>
      <c r="D242" s="259">
        <f>IF(B242="","",SUMPRODUCT(B232:B239,D232:D239)/B242)</f>
      </c>
      <c r="E242" s="396">
        <f>IF(B242="","",SUM(E232:E239)-SUMIF(F232:F239,"# Students Tested?",E232:E239))</f>
      </c>
      <c r="F242" s="260">
        <f>IF(B242="","",IF(E242="","",E242/B242))</f>
      </c>
      <c r="G242" s="209">
        <f>IF(SUM(G229:G241)=0,"",SUM(G229:G241))</f>
      </c>
      <c r="H242" s="396">
        <f>IF(G242="","",SUM(H232:H239)-SUMIF(I232:I239,"# Students Tested?",H232:H239))</f>
      </c>
      <c r="I242" s="259">
        <f>IF(G242="","",SUMPRODUCT(G232:G239,I232:I239)/G242)</f>
      </c>
      <c r="J242" s="396">
        <f>IF(G242="","",SUM(J232:J239)-SUMIF(K232:K239,"# Students Tested?",J232:J239))</f>
      </c>
      <c r="K242" s="260">
        <f>IF(G242="","",IF(J242="","",J242/G242))</f>
      </c>
      <c r="L242" s="207">
        <f>IF(SUM(L229:L241)=0,"",SUM(L229:L241))</f>
      </c>
      <c r="M242" s="199">
        <f>IF(L242="","",IF(N225="","Enter school enrollment",L242/N225))</f>
      </c>
      <c r="N242" s="208">
        <f>IF(SUM(N229:N241)=0,"",SUM(N229:N241))</f>
      </c>
      <c r="O242" s="199">
        <f>IF(N242="","",IF(N225="","Enter school enrollment",N242/N225))</f>
      </c>
      <c r="R242" s="288"/>
    </row>
    <row r="243" spans="1:18" s="157" customFormat="1" ht="18" customHeight="1" hidden="1">
      <c r="A243" s="567" t="s">
        <v>224</v>
      </c>
      <c r="B243" s="568"/>
      <c r="C243" s="568"/>
      <c r="D243" s="568"/>
      <c r="E243" s="568"/>
      <c r="F243" s="568"/>
      <c r="G243" s="568"/>
      <c r="H243" s="568"/>
      <c r="I243" s="568"/>
      <c r="J243" s="568"/>
      <c r="K243" s="568"/>
      <c r="L243" s="568"/>
      <c r="M243" s="568"/>
      <c r="N243" s="568"/>
      <c r="O243" s="569"/>
      <c r="R243" s="288"/>
    </row>
    <row r="244" spans="1:18" s="157" customFormat="1" ht="28.5" customHeight="1" hidden="1">
      <c r="A244" s="570" t="s">
        <v>42</v>
      </c>
      <c r="B244" s="548"/>
      <c r="C244" s="548"/>
      <c r="D244" s="548"/>
      <c r="E244" s="548"/>
      <c r="F244" s="547" t="s">
        <v>41</v>
      </c>
      <c r="G244" s="548"/>
      <c r="H244" s="548"/>
      <c r="I244" s="548"/>
      <c r="J244" s="548"/>
      <c r="K244" s="547" t="s">
        <v>116</v>
      </c>
      <c r="L244" s="548"/>
      <c r="M244" s="548"/>
      <c r="N244" s="548"/>
      <c r="O244" s="549"/>
      <c r="R244" s="288"/>
    </row>
    <row r="245" spans="1:18" s="157" customFormat="1" ht="42.75" customHeight="1" hidden="1" thickBot="1">
      <c r="A245" s="531"/>
      <c r="B245" s="532"/>
      <c r="C245" s="532"/>
      <c r="D245" s="532"/>
      <c r="E245" s="532"/>
      <c r="F245" s="533"/>
      <c r="G245" s="532"/>
      <c r="H245" s="532"/>
      <c r="I245" s="532"/>
      <c r="J245" s="532"/>
      <c r="K245" s="533"/>
      <c r="L245" s="532"/>
      <c r="M245" s="532"/>
      <c r="N245" s="532"/>
      <c r="O245" s="543"/>
      <c r="R245" s="288"/>
    </row>
    <row r="246" spans="1:15" ht="24.75" customHeight="1" hidden="1">
      <c r="A246" s="591" t="s">
        <v>406</v>
      </c>
      <c r="B246" s="592"/>
      <c r="C246" s="592"/>
      <c r="D246" s="592"/>
      <c r="E246" s="592"/>
      <c r="F246" s="592"/>
      <c r="G246" s="592"/>
      <c r="H246" s="592"/>
      <c r="I246" s="592"/>
      <c r="J246" s="592"/>
      <c r="K246" s="592"/>
      <c r="L246" s="592"/>
      <c r="M246" s="592"/>
      <c r="N246" s="592"/>
      <c r="O246" s="593"/>
    </row>
    <row r="247" spans="1:15" ht="21" customHeight="1" hidden="1" thickBot="1">
      <c r="A247" s="594" t="s">
        <v>524</v>
      </c>
      <c r="B247" s="595"/>
      <c r="C247" s="596"/>
      <c r="D247" s="589"/>
      <c r="E247" s="565"/>
      <c r="F247" s="590" t="s">
        <v>354</v>
      </c>
      <c r="G247" s="590"/>
      <c r="H247" s="590"/>
      <c r="I247" s="560"/>
      <c r="J247" s="561"/>
      <c r="K247" s="590" t="s">
        <v>346</v>
      </c>
      <c r="L247" s="590"/>
      <c r="M247" s="590"/>
      <c r="N247" s="565"/>
      <c r="O247" s="566"/>
    </row>
    <row r="248" spans="1:15" ht="21" customHeight="1" hidden="1">
      <c r="A248" s="586" t="s">
        <v>165</v>
      </c>
      <c r="B248" s="571" t="s">
        <v>7</v>
      </c>
      <c r="C248" s="572"/>
      <c r="D248" s="572"/>
      <c r="E248" s="572"/>
      <c r="F248" s="573"/>
      <c r="G248" s="574" t="s">
        <v>8</v>
      </c>
      <c r="H248" s="575"/>
      <c r="I248" s="575"/>
      <c r="J248" s="575"/>
      <c r="K248" s="576"/>
      <c r="L248" s="562" t="s">
        <v>6</v>
      </c>
      <c r="M248" s="563"/>
      <c r="N248" s="563"/>
      <c r="O248" s="564"/>
    </row>
    <row r="249" spans="1:20" ht="39" customHeight="1" hidden="1">
      <c r="A249" s="587"/>
      <c r="B249" s="577" t="s">
        <v>108</v>
      </c>
      <c r="C249" s="579" t="s">
        <v>28</v>
      </c>
      <c r="D249" s="580"/>
      <c r="E249" s="579" t="s">
        <v>29</v>
      </c>
      <c r="F249" s="581"/>
      <c r="G249" s="577" t="s">
        <v>108</v>
      </c>
      <c r="H249" s="579" t="s">
        <v>28</v>
      </c>
      <c r="I249" s="580"/>
      <c r="J249" s="579" t="s">
        <v>29</v>
      </c>
      <c r="K249" s="581"/>
      <c r="L249" s="582" t="s">
        <v>106</v>
      </c>
      <c r="M249" s="583"/>
      <c r="N249" s="584" t="s">
        <v>77</v>
      </c>
      <c r="O249" s="585"/>
      <c r="Q249" s="130" t="s">
        <v>220</v>
      </c>
      <c r="T249" s="157"/>
    </row>
    <row r="250" spans="1:15" ht="29.25" customHeight="1" hidden="1">
      <c r="A250" s="588"/>
      <c r="B250" s="578"/>
      <c r="C250" s="159" t="s">
        <v>151</v>
      </c>
      <c r="D250" s="160" t="s">
        <v>109</v>
      </c>
      <c r="E250" s="159" t="s">
        <v>151</v>
      </c>
      <c r="F250" s="160" t="s">
        <v>109</v>
      </c>
      <c r="G250" s="578"/>
      <c r="H250" s="159" t="s">
        <v>151</v>
      </c>
      <c r="I250" s="160" t="s">
        <v>109</v>
      </c>
      <c r="J250" s="159" t="s">
        <v>151</v>
      </c>
      <c r="K250" s="160" t="s">
        <v>109</v>
      </c>
      <c r="L250" s="225" t="s">
        <v>151</v>
      </c>
      <c r="M250" s="228" t="s">
        <v>30</v>
      </c>
      <c r="N250" s="228" t="s">
        <v>151</v>
      </c>
      <c r="O250" s="158" t="s">
        <v>30</v>
      </c>
    </row>
    <row r="251" spans="1:18" s="157" customFormat="1" ht="24.75" customHeight="1" hidden="1">
      <c r="A251" s="219" t="s">
        <v>152</v>
      </c>
      <c r="B251" s="203"/>
      <c r="C251" s="162"/>
      <c r="D251" s="161"/>
      <c r="E251" s="162"/>
      <c r="F251" s="204"/>
      <c r="G251" s="203"/>
      <c r="H251" s="162"/>
      <c r="I251" s="161"/>
      <c r="J251" s="162"/>
      <c r="K251" s="204"/>
      <c r="L251" s="309"/>
      <c r="M251" s="199">
        <f>IF(L251="","",IF(N247="","Enter school enrollment",L251/N247))</f>
      </c>
      <c r="N251" s="196"/>
      <c r="O251" s="199">
        <f>IF(N251="","",IF(N247="","Enter school enrollment",N251/N247))</f>
      </c>
      <c r="R251" s="288"/>
    </row>
    <row r="252" spans="1:18" s="157" customFormat="1" ht="24.75" customHeight="1" hidden="1">
      <c r="A252" s="165" t="s">
        <v>153</v>
      </c>
      <c r="B252" s="203"/>
      <c r="C252" s="162"/>
      <c r="D252" s="161"/>
      <c r="E252" s="162"/>
      <c r="F252" s="204"/>
      <c r="G252" s="203"/>
      <c r="H252" s="162"/>
      <c r="I252" s="161"/>
      <c r="J252" s="162"/>
      <c r="K252" s="204"/>
      <c r="L252" s="309"/>
      <c r="M252" s="199">
        <f>IF(L252="","",IF(N247="","Enter school enrollment",L252/N247))</f>
      </c>
      <c r="N252" s="196"/>
      <c r="O252" s="199">
        <f>IF(N252="","",IF(N247="","Enter school enrollment",N252/N247))</f>
      </c>
      <c r="R252" s="288"/>
    </row>
    <row r="253" spans="1:18" s="157" customFormat="1" ht="24.75" customHeight="1" hidden="1">
      <c r="A253" s="165" t="s">
        <v>154</v>
      </c>
      <c r="B253" s="203"/>
      <c r="C253" s="162"/>
      <c r="D253" s="161"/>
      <c r="E253" s="162"/>
      <c r="F253" s="204"/>
      <c r="G253" s="203"/>
      <c r="H253" s="162"/>
      <c r="I253" s="161"/>
      <c r="J253" s="162"/>
      <c r="K253" s="204"/>
      <c r="L253" s="309"/>
      <c r="M253" s="199">
        <f>IF(L253="","",IF(N247="","Enter school enrollment",L253/N247))</f>
      </c>
      <c r="N253" s="196"/>
      <c r="O253" s="199">
        <f>IF(N253="","",IF(N247="","Enter school enrollment",N253/N247))</f>
      </c>
      <c r="R253" s="288"/>
    </row>
    <row r="254" spans="1:18" s="157" customFormat="1" ht="24.75" customHeight="1" hidden="1">
      <c r="A254" s="165" t="s">
        <v>155</v>
      </c>
      <c r="B254" s="309"/>
      <c r="C254" s="310"/>
      <c r="D254" s="259">
        <f aca="true" t="shared" si="44" ref="D254:D259">IF(AND(B254="",C254=""),"",IF(AND(B254="",C254&lt;&gt;""),"# Students Tested?",IF(B254="","",C254/B254)))</f>
      </c>
      <c r="E254" s="310"/>
      <c r="F254" s="259">
        <f aca="true" t="shared" si="45" ref="F254:F259">IF(AND(B254="",E254=""),"",IF(AND(B254="",E254&lt;&gt;""),"# Students Tested?",IF(B254="","",E254/B254)))</f>
      </c>
      <c r="G254" s="309"/>
      <c r="H254" s="310"/>
      <c r="I254" s="259">
        <f aca="true" t="shared" si="46" ref="I254:I259">IF(AND(G254="",H254=""),"",IF(AND(G254="",H254&lt;&gt;""),"# Students Tested?",IF(G254="","",H254/G254)))</f>
      </c>
      <c r="J254" s="310"/>
      <c r="K254" s="259">
        <f aca="true" t="shared" si="47" ref="K254:K259">IF(AND(G254="",J254=""),"",IF(AND(G254="",J254&lt;&gt;""),"# Students Tested?",IF(G254="","",J254/G254)))</f>
      </c>
      <c r="L254" s="309"/>
      <c r="M254" s="199">
        <f>IF(L254="","",IF(N247="","Enter school enrollment",L254/N247))</f>
      </c>
      <c r="N254" s="196"/>
      <c r="O254" s="199">
        <f>IF(N254="","",IF(N247="","Enter school enrollment",N254/N247))</f>
      </c>
      <c r="R254" s="288"/>
    </row>
    <row r="255" spans="1:18" s="157" customFormat="1" ht="24.75" customHeight="1" hidden="1">
      <c r="A255" s="165" t="s">
        <v>156</v>
      </c>
      <c r="B255" s="309"/>
      <c r="C255" s="310"/>
      <c r="D255" s="259">
        <f t="shared" si="44"/>
      </c>
      <c r="E255" s="310"/>
      <c r="F255" s="259">
        <f t="shared" si="45"/>
      </c>
      <c r="G255" s="309"/>
      <c r="H255" s="310"/>
      <c r="I255" s="259">
        <f t="shared" si="46"/>
      </c>
      <c r="J255" s="310"/>
      <c r="K255" s="259">
        <f t="shared" si="47"/>
      </c>
      <c r="L255" s="309"/>
      <c r="M255" s="199">
        <f>IF(L255="","",IF(N247="","Enter school enrollment",L255/N247))</f>
      </c>
      <c r="N255" s="196"/>
      <c r="O255" s="199">
        <f>IF(N255="","",IF(N247="","Enter school enrollment",N255/N247))</f>
      </c>
      <c r="R255" s="288"/>
    </row>
    <row r="256" spans="1:18" s="157" customFormat="1" ht="24.75" customHeight="1" hidden="1">
      <c r="A256" s="165" t="s">
        <v>157</v>
      </c>
      <c r="B256" s="309"/>
      <c r="C256" s="310"/>
      <c r="D256" s="259">
        <f t="shared" si="44"/>
      </c>
      <c r="E256" s="310"/>
      <c r="F256" s="259">
        <f t="shared" si="45"/>
      </c>
      <c r="G256" s="309"/>
      <c r="H256" s="310"/>
      <c r="I256" s="259">
        <f t="shared" si="46"/>
      </c>
      <c r="J256" s="310"/>
      <c r="K256" s="259">
        <f t="shared" si="47"/>
      </c>
      <c r="L256" s="309"/>
      <c r="M256" s="199">
        <f>IF(L256="","",IF(N247="","Enter school enrollment",L256/N247))</f>
      </c>
      <c r="N256" s="196"/>
      <c r="O256" s="199">
        <f>IF(N256="","",IF(N247="","Enter school enrollment",N256/N247))</f>
      </c>
      <c r="R256" s="288"/>
    </row>
    <row r="257" spans="1:18" s="157" customFormat="1" ht="24.75" customHeight="1" hidden="1">
      <c r="A257" s="165" t="s">
        <v>158</v>
      </c>
      <c r="B257" s="309"/>
      <c r="C257" s="310"/>
      <c r="D257" s="259">
        <f t="shared" si="44"/>
      </c>
      <c r="E257" s="310"/>
      <c r="F257" s="259">
        <f t="shared" si="45"/>
      </c>
      <c r="G257" s="309"/>
      <c r="H257" s="310"/>
      <c r="I257" s="259">
        <f t="shared" si="46"/>
      </c>
      <c r="J257" s="310"/>
      <c r="K257" s="259">
        <f t="shared" si="47"/>
      </c>
      <c r="L257" s="309"/>
      <c r="M257" s="199">
        <f>IF(L257="","",IF(N247="","Enter school enrollment",L257/N247))</f>
      </c>
      <c r="N257" s="196"/>
      <c r="O257" s="199">
        <f>IF(N257="","",IF(N247="","Enter school enrollment",N257/N247))</f>
      </c>
      <c r="R257" s="288"/>
    </row>
    <row r="258" spans="1:18" s="157" customFormat="1" ht="24.75" customHeight="1" hidden="1">
      <c r="A258" s="165" t="s">
        <v>159</v>
      </c>
      <c r="B258" s="309"/>
      <c r="C258" s="310"/>
      <c r="D258" s="259">
        <f t="shared" si="44"/>
      </c>
      <c r="E258" s="310"/>
      <c r="F258" s="259">
        <f t="shared" si="45"/>
      </c>
      <c r="G258" s="309"/>
      <c r="H258" s="310"/>
      <c r="I258" s="259">
        <f t="shared" si="46"/>
      </c>
      <c r="J258" s="310"/>
      <c r="K258" s="259">
        <f t="shared" si="47"/>
      </c>
      <c r="L258" s="309"/>
      <c r="M258" s="199">
        <f>IF(L258="","",IF(N247="","Enter school enrollment",L258/N247))</f>
      </c>
      <c r="N258" s="196"/>
      <c r="O258" s="199">
        <f>IF(N258="","",IF(N247="","Enter school enrollment",N258/N247))</f>
      </c>
      <c r="R258" s="288"/>
    </row>
    <row r="259" spans="1:18" s="157" customFormat="1" ht="24.75" customHeight="1" hidden="1">
      <c r="A259" s="165" t="s">
        <v>160</v>
      </c>
      <c r="B259" s="309"/>
      <c r="C259" s="310"/>
      <c r="D259" s="259">
        <f t="shared" si="44"/>
      </c>
      <c r="E259" s="310"/>
      <c r="F259" s="259">
        <f t="shared" si="45"/>
      </c>
      <c r="G259" s="309"/>
      <c r="H259" s="310"/>
      <c r="I259" s="259">
        <f t="shared" si="46"/>
      </c>
      <c r="J259" s="310"/>
      <c r="K259" s="259">
        <f t="shared" si="47"/>
      </c>
      <c r="L259" s="309"/>
      <c r="M259" s="199">
        <f>IF(L259="","",IF(N247="","Enter school enrollment",L259/N247))</f>
      </c>
      <c r="N259" s="196"/>
      <c r="O259" s="199">
        <f>IF(N259="","",IF(N247="","Enter school enrollment",N259/N247))</f>
      </c>
      <c r="R259" s="288"/>
    </row>
    <row r="260" spans="1:18" s="157" customFormat="1" ht="24.75" customHeight="1" hidden="1">
      <c r="A260" s="165" t="s">
        <v>161</v>
      </c>
      <c r="B260" s="203"/>
      <c r="C260" s="163"/>
      <c r="D260" s="261"/>
      <c r="E260" s="163"/>
      <c r="F260" s="262"/>
      <c r="G260" s="203"/>
      <c r="H260" s="164"/>
      <c r="I260" s="261"/>
      <c r="J260" s="163"/>
      <c r="K260" s="262"/>
      <c r="L260" s="309"/>
      <c r="M260" s="199">
        <f>IF(L260="","",IF(N247="","Enter school enrollment",L260/N247))</f>
      </c>
      <c r="N260" s="196"/>
      <c r="O260" s="199">
        <f>IF(N260="","",IF(N247="","Enter school enrollment",N260/N247))</f>
      </c>
      <c r="R260" s="288"/>
    </row>
    <row r="261" spans="1:18" s="157" customFormat="1" ht="24.75" customHeight="1" hidden="1">
      <c r="A261" s="165" t="s">
        <v>162</v>
      </c>
      <c r="B261" s="309"/>
      <c r="C261" s="315"/>
      <c r="D261" s="259">
        <f>IF(AND(B261="",C261=""),"",IF(AND(B261="",C261&lt;&gt;""),"# Students Tested?",IF(B261="","",C261/B261)))</f>
      </c>
      <c r="E261" s="311"/>
      <c r="F261" s="259">
        <f>IF(AND(B261="",E261=""),"",IF(AND(B261="",E261&lt;&gt;""),"# Students Tested?",IF(B261="","",E261/B261)))</f>
      </c>
      <c r="G261" s="203"/>
      <c r="H261" s="163"/>
      <c r="I261" s="259">
        <f>IF(AND(G261="",H261=""),"",IF(AND(G261="",H261&lt;&gt;""),"# Students Tested?",IF(G261="","",H261/G261)))</f>
      </c>
      <c r="J261" s="163"/>
      <c r="K261" s="259">
        <f>IF(AND(G261="",J261=""),"",IF(AND(G261="",J261&lt;&gt;""),"# Students Tested?",IF(G261="","",J261/G261)))</f>
      </c>
      <c r="L261" s="309"/>
      <c r="M261" s="199">
        <f>IF(L261="","",IF(N247="","Enter school enrollment",L261/N247))</f>
      </c>
      <c r="N261" s="196"/>
      <c r="O261" s="199">
        <f>IF(N261="","",IF(N247="","Enter school enrollment",N261/N247))</f>
      </c>
      <c r="R261" s="288"/>
    </row>
    <row r="262" spans="1:18" s="157" customFormat="1" ht="24.75" customHeight="1" hidden="1">
      <c r="A262" s="165" t="s">
        <v>163</v>
      </c>
      <c r="B262" s="203"/>
      <c r="C262" s="163"/>
      <c r="D262" s="201"/>
      <c r="E262" s="163"/>
      <c r="F262" s="205"/>
      <c r="G262" s="309"/>
      <c r="H262" s="310"/>
      <c r="I262" s="201"/>
      <c r="J262" s="310"/>
      <c r="K262" s="205"/>
      <c r="L262" s="309"/>
      <c r="M262" s="199">
        <f>IF(L262="","",IF(N247="","Enter school enrollment",L262/N247))</f>
      </c>
      <c r="N262" s="196"/>
      <c r="O262" s="199">
        <f>IF(N262="","",IF(N247="","Enter school enrollment",N262/N247))</f>
      </c>
      <c r="R262" s="288"/>
    </row>
    <row r="263" spans="1:18" s="157" customFormat="1" ht="24.75" customHeight="1" hidden="1">
      <c r="A263" s="165" t="s">
        <v>164</v>
      </c>
      <c r="B263" s="203"/>
      <c r="C263" s="197"/>
      <c r="D263" s="202"/>
      <c r="E263" s="197"/>
      <c r="F263" s="206"/>
      <c r="G263" s="203"/>
      <c r="H263" s="197"/>
      <c r="I263" s="202"/>
      <c r="J263" s="197"/>
      <c r="K263" s="206"/>
      <c r="L263" s="309"/>
      <c r="M263" s="199">
        <f>IF(L263="","",IF(N247="","Enter school enrollment",L263/N247))</f>
      </c>
      <c r="N263" s="196"/>
      <c r="O263" s="199">
        <f>IF(N263="","",IF(N247="","Enter school enrollment",N263/N247))</f>
      </c>
      <c r="R263" s="288"/>
    </row>
    <row r="264" spans="1:18" s="157" customFormat="1" ht="24.75" customHeight="1" hidden="1" thickBot="1">
      <c r="A264" s="258" t="s">
        <v>14</v>
      </c>
      <c r="B264" s="209">
        <f>IF(SUM(B251:B263)=0,"",SUM(B251:B263))</f>
      </c>
      <c r="C264" s="396">
        <f>IF(B264="","",SUM(C254:C261)-SUMIF(D254:D261,"# Students Tested?",C254:C261))</f>
      </c>
      <c r="D264" s="259">
        <f>IF(B264="","",SUMPRODUCT(B254:B261,D254:D261)/B264)</f>
      </c>
      <c r="E264" s="396">
        <f>IF(B264="","",SUM(E254:E261)-SUMIF(F254:F261,"# Students Tested?",E254:E261))</f>
      </c>
      <c r="F264" s="260">
        <f>IF(B264="","",IF(E264="","",E264/B264))</f>
      </c>
      <c r="G264" s="209">
        <f>IF(SUM(G251:G263)=0,"",SUM(G251:G263))</f>
      </c>
      <c r="H264" s="396">
        <f>IF(G264="","",SUM(H254:H261)-SUMIF(I254:I261,"# Students Tested?",H254:H261))</f>
      </c>
      <c r="I264" s="259">
        <f>IF(G264="","",SUMPRODUCT(G254:G261,I254:I261)/G264)</f>
      </c>
      <c r="J264" s="396">
        <f>IF(G264="","",SUM(J254:J261)-SUMIF(K254:K261,"# Students Tested?",J254:J261))</f>
      </c>
      <c r="K264" s="260">
        <f>IF(G264="","",IF(J264="","",J264/G264))</f>
      </c>
      <c r="L264" s="207">
        <f>IF(SUM(L251:L263)=0,"",SUM(L251:L263))</f>
      </c>
      <c r="M264" s="199">
        <f>IF(L264="","",IF(N247="","Enter school enrollment",L264/N247))</f>
      </c>
      <c r="N264" s="208">
        <f>IF(SUM(N251:N263)=0,"",SUM(N251:N263))</f>
      </c>
      <c r="O264" s="199">
        <f>IF(N264="","",IF(N247="","Enter school enrollment",N264/N247))</f>
      </c>
      <c r="R264" s="288"/>
    </row>
    <row r="265" spans="1:18" s="157" customFormat="1" ht="18" customHeight="1" hidden="1">
      <c r="A265" s="567" t="s">
        <v>224</v>
      </c>
      <c r="B265" s="568"/>
      <c r="C265" s="568"/>
      <c r="D265" s="568"/>
      <c r="E265" s="568"/>
      <c r="F265" s="568"/>
      <c r="G265" s="568"/>
      <c r="H265" s="568"/>
      <c r="I265" s="568"/>
      <c r="J265" s="568"/>
      <c r="K265" s="568"/>
      <c r="L265" s="568"/>
      <c r="M265" s="568"/>
      <c r="N265" s="568"/>
      <c r="O265" s="569"/>
      <c r="R265" s="288"/>
    </row>
    <row r="266" spans="1:18" s="157" customFormat="1" ht="28.5" customHeight="1" hidden="1">
      <c r="A266" s="570" t="s">
        <v>42</v>
      </c>
      <c r="B266" s="548"/>
      <c r="C266" s="548"/>
      <c r="D266" s="548"/>
      <c r="E266" s="548"/>
      <c r="F266" s="547" t="s">
        <v>41</v>
      </c>
      <c r="G266" s="548"/>
      <c r="H266" s="548"/>
      <c r="I266" s="548"/>
      <c r="J266" s="548"/>
      <c r="K266" s="547" t="s">
        <v>116</v>
      </c>
      <c r="L266" s="548"/>
      <c r="M266" s="548"/>
      <c r="N266" s="548"/>
      <c r="O266" s="549"/>
      <c r="R266" s="288"/>
    </row>
    <row r="267" spans="1:18" s="157" customFormat="1" ht="42.75" customHeight="1" hidden="1" thickBot="1">
      <c r="A267" s="531"/>
      <c r="B267" s="532"/>
      <c r="C267" s="532"/>
      <c r="D267" s="532"/>
      <c r="E267" s="532"/>
      <c r="F267" s="533"/>
      <c r="G267" s="532"/>
      <c r="H267" s="532"/>
      <c r="I267" s="532"/>
      <c r="J267" s="532"/>
      <c r="K267" s="533"/>
      <c r="L267" s="532"/>
      <c r="M267" s="532"/>
      <c r="N267" s="532"/>
      <c r="O267" s="543"/>
      <c r="R267" s="288"/>
    </row>
    <row r="268" spans="1:15" ht="24.75" customHeight="1" hidden="1">
      <c r="A268" s="591" t="s">
        <v>405</v>
      </c>
      <c r="B268" s="592"/>
      <c r="C268" s="592"/>
      <c r="D268" s="592"/>
      <c r="E268" s="592"/>
      <c r="F268" s="592"/>
      <c r="G268" s="592"/>
      <c r="H268" s="592"/>
      <c r="I268" s="592"/>
      <c r="J268" s="592"/>
      <c r="K268" s="592"/>
      <c r="L268" s="592"/>
      <c r="M268" s="592"/>
      <c r="N268" s="592"/>
      <c r="O268" s="593"/>
    </row>
    <row r="269" spans="1:15" ht="21" customHeight="1" hidden="1" thickBot="1">
      <c r="A269" s="594" t="s">
        <v>524</v>
      </c>
      <c r="B269" s="595"/>
      <c r="C269" s="596"/>
      <c r="D269" s="589"/>
      <c r="E269" s="565"/>
      <c r="F269" s="590" t="s">
        <v>354</v>
      </c>
      <c r="G269" s="590"/>
      <c r="H269" s="590"/>
      <c r="I269" s="560"/>
      <c r="J269" s="561"/>
      <c r="K269" s="590" t="s">
        <v>346</v>
      </c>
      <c r="L269" s="590"/>
      <c r="M269" s="590"/>
      <c r="N269" s="565"/>
      <c r="O269" s="566"/>
    </row>
    <row r="270" spans="1:15" ht="21" customHeight="1" hidden="1">
      <c r="A270" s="586" t="s">
        <v>165</v>
      </c>
      <c r="B270" s="571" t="s">
        <v>7</v>
      </c>
      <c r="C270" s="572"/>
      <c r="D270" s="572"/>
      <c r="E270" s="572"/>
      <c r="F270" s="573"/>
      <c r="G270" s="574" t="s">
        <v>8</v>
      </c>
      <c r="H270" s="575"/>
      <c r="I270" s="575"/>
      <c r="J270" s="575"/>
      <c r="K270" s="576"/>
      <c r="L270" s="562" t="s">
        <v>6</v>
      </c>
      <c r="M270" s="563"/>
      <c r="N270" s="563"/>
      <c r="O270" s="564"/>
    </row>
    <row r="271" spans="1:20" ht="36.75" customHeight="1" hidden="1">
      <c r="A271" s="587"/>
      <c r="B271" s="577" t="s">
        <v>108</v>
      </c>
      <c r="C271" s="579" t="s">
        <v>28</v>
      </c>
      <c r="D271" s="580"/>
      <c r="E271" s="579" t="s">
        <v>29</v>
      </c>
      <c r="F271" s="581"/>
      <c r="G271" s="577" t="s">
        <v>108</v>
      </c>
      <c r="H271" s="579" t="s">
        <v>28</v>
      </c>
      <c r="I271" s="580"/>
      <c r="J271" s="579" t="s">
        <v>29</v>
      </c>
      <c r="K271" s="581"/>
      <c r="L271" s="582" t="s">
        <v>106</v>
      </c>
      <c r="M271" s="583"/>
      <c r="N271" s="584" t="s">
        <v>77</v>
      </c>
      <c r="O271" s="585"/>
      <c r="Q271" s="130" t="s">
        <v>219</v>
      </c>
      <c r="T271" s="157"/>
    </row>
    <row r="272" spans="1:15" ht="32.25" customHeight="1" hidden="1">
      <c r="A272" s="588"/>
      <c r="B272" s="578"/>
      <c r="C272" s="159" t="s">
        <v>151</v>
      </c>
      <c r="D272" s="160" t="s">
        <v>109</v>
      </c>
      <c r="E272" s="159" t="s">
        <v>151</v>
      </c>
      <c r="F272" s="160" t="s">
        <v>109</v>
      </c>
      <c r="G272" s="578"/>
      <c r="H272" s="159" t="s">
        <v>151</v>
      </c>
      <c r="I272" s="160" t="s">
        <v>109</v>
      </c>
      <c r="J272" s="159" t="s">
        <v>151</v>
      </c>
      <c r="K272" s="160" t="s">
        <v>109</v>
      </c>
      <c r="L272" s="225" t="s">
        <v>151</v>
      </c>
      <c r="M272" s="228" t="s">
        <v>30</v>
      </c>
      <c r="N272" s="228" t="s">
        <v>151</v>
      </c>
      <c r="O272" s="158" t="s">
        <v>30</v>
      </c>
    </row>
    <row r="273" spans="1:18" s="157" customFormat="1" ht="24.75" customHeight="1" hidden="1">
      <c r="A273" s="219" t="s">
        <v>152</v>
      </c>
      <c r="B273" s="203"/>
      <c r="C273" s="162"/>
      <c r="D273" s="161"/>
      <c r="E273" s="162"/>
      <c r="F273" s="204"/>
      <c r="G273" s="203"/>
      <c r="H273" s="162"/>
      <c r="I273" s="161"/>
      <c r="J273" s="162"/>
      <c r="K273" s="204"/>
      <c r="L273" s="309"/>
      <c r="M273" s="199">
        <f>IF(L273="","",IF(N269="","Enter school enrollment",L273/N269))</f>
      </c>
      <c r="N273" s="196"/>
      <c r="O273" s="199">
        <f>IF(N273="","",IF(N269="","Enter school enrollment",N273/N269))</f>
      </c>
      <c r="R273" s="288"/>
    </row>
    <row r="274" spans="1:18" s="157" customFormat="1" ht="24.75" customHeight="1" hidden="1">
      <c r="A274" s="165" t="s">
        <v>153</v>
      </c>
      <c r="B274" s="203"/>
      <c r="C274" s="162"/>
      <c r="D274" s="161"/>
      <c r="E274" s="162"/>
      <c r="F274" s="204"/>
      <c r="G274" s="203"/>
      <c r="H274" s="162"/>
      <c r="I274" s="161"/>
      <c r="J274" s="162"/>
      <c r="K274" s="204"/>
      <c r="L274" s="309"/>
      <c r="M274" s="199">
        <f>IF(L274="","",IF(N269="","Enter school enrollment",L274/N269))</f>
      </c>
      <c r="N274" s="196"/>
      <c r="O274" s="199">
        <f>IF(N274="","",IF(N269="","Enter school enrollment",N274/N269))</f>
      </c>
      <c r="R274" s="288"/>
    </row>
    <row r="275" spans="1:18" s="157" customFormat="1" ht="24.75" customHeight="1" hidden="1">
      <c r="A275" s="165" t="s">
        <v>154</v>
      </c>
      <c r="B275" s="203"/>
      <c r="C275" s="162"/>
      <c r="D275" s="161"/>
      <c r="E275" s="162"/>
      <c r="F275" s="204"/>
      <c r="G275" s="203"/>
      <c r="H275" s="162"/>
      <c r="I275" s="161"/>
      <c r="J275" s="162"/>
      <c r="K275" s="204"/>
      <c r="L275" s="309"/>
      <c r="M275" s="199">
        <f>IF(L275="","",IF(N269="","Enter school enrollment",L275/N269))</f>
      </c>
      <c r="N275" s="196"/>
      <c r="O275" s="199">
        <f>IF(N275="","",IF(N269="","Enter school enrollment",N275/N269))</f>
      </c>
      <c r="R275" s="288"/>
    </row>
    <row r="276" spans="1:18" s="157" customFormat="1" ht="24.75" customHeight="1" hidden="1">
      <c r="A276" s="165" t="s">
        <v>155</v>
      </c>
      <c r="B276" s="309"/>
      <c r="C276" s="310"/>
      <c r="D276" s="259">
        <f aca="true" t="shared" si="48" ref="D276:D281">IF(AND(B276="",C276=""),"",IF(AND(B276="",C276&lt;&gt;""),"# Students Tested?",IF(B276="","",C276/B276)))</f>
      </c>
      <c r="E276" s="310"/>
      <c r="F276" s="259">
        <f aca="true" t="shared" si="49" ref="F276:F281">IF(AND(B276="",E276=""),"",IF(AND(B276="",E276&lt;&gt;""),"# Students Tested?",IF(B276="","",E276/B276)))</f>
      </c>
      <c r="G276" s="309"/>
      <c r="H276" s="310"/>
      <c r="I276" s="259">
        <f aca="true" t="shared" si="50" ref="I276:I281">IF(AND(G276="",H276=""),"",IF(AND(G276="",H276&lt;&gt;""),"# Students Tested?",IF(G276="","",H276/G276)))</f>
      </c>
      <c r="J276" s="310"/>
      <c r="K276" s="259">
        <f aca="true" t="shared" si="51" ref="K276:K281">IF(AND(G276="",J276=""),"",IF(AND(G276="",J276&lt;&gt;""),"# Students Tested?",IF(G276="","",J276/G276)))</f>
      </c>
      <c r="L276" s="309"/>
      <c r="M276" s="199">
        <f>IF(L276="","",IF(N269="","Enter school enrollment",L276/N269))</f>
      </c>
      <c r="N276" s="196"/>
      <c r="O276" s="199">
        <f>IF(N276="","",IF(N269="","Enter school enrollment",N276/N269))</f>
      </c>
      <c r="R276" s="288"/>
    </row>
    <row r="277" spans="1:18" s="157" customFormat="1" ht="24.75" customHeight="1" hidden="1">
      <c r="A277" s="165" t="s">
        <v>156</v>
      </c>
      <c r="B277" s="309"/>
      <c r="C277" s="310"/>
      <c r="D277" s="259">
        <f t="shared" si="48"/>
      </c>
      <c r="E277" s="310"/>
      <c r="F277" s="259">
        <f t="shared" si="49"/>
      </c>
      <c r="G277" s="309"/>
      <c r="H277" s="310"/>
      <c r="I277" s="259">
        <f t="shared" si="50"/>
      </c>
      <c r="J277" s="310"/>
      <c r="K277" s="259">
        <f t="shared" si="51"/>
      </c>
      <c r="L277" s="309"/>
      <c r="M277" s="199">
        <f>IF(L277="","",IF(N269="","Enter school enrollment",L277/N269))</f>
      </c>
      <c r="N277" s="196"/>
      <c r="O277" s="199">
        <f>IF(N277="","",IF(N269="","Enter school enrollment",N277/N269))</f>
      </c>
      <c r="R277" s="288"/>
    </row>
    <row r="278" spans="1:18" s="157" customFormat="1" ht="24.75" customHeight="1" hidden="1">
      <c r="A278" s="165" t="s">
        <v>157</v>
      </c>
      <c r="B278" s="309"/>
      <c r="C278" s="310"/>
      <c r="D278" s="259">
        <f t="shared" si="48"/>
      </c>
      <c r="E278" s="310"/>
      <c r="F278" s="259">
        <f t="shared" si="49"/>
      </c>
      <c r="G278" s="309"/>
      <c r="H278" s="310"/>
      <c r="I278" s="259">
        <f t="shared" si="50"/>
      </c>
      <c r="J278" s="310"/>
      <c r="K278" s="259">
        <f t="shared" si="51"/>
      </c>
      <c r="L278" s="309"/>
      <c r="M278" s="199">
        <f>IF(L278="","",IF(N269="","Enter school enrollment",L278/N269))</f>
      </c>
      <c r="N278" s="196"/>
      <c r="O278" s="199">
        <f>IF(N278="","",IF(N269="","Enter school enrollment",N278/N269))</f>
      </c>
      <c r="R278" s="288"/>
    </row>
    <row r="279" spans="1:18" s="157" customFormat="1" ht="24.75" customHeight="1" hidden="1">
      <c r="A279" s="165" t="s">
        <v>158</v>
      </c>
      <c r="B279" s="309"/>
      <c r="C279" s="310"/>
      <c r="D279" s="259">
        <f t="shared" si="48"/>
      </c>
      <c r="E279" s="310"/>
      <c r="F279" s="259">
        <f t="shared" si="49"/>
      </c>
      <c r="G279" s="309"/>
      <c r="H279" s="310"/>
      <c r="I279" s="259">
        <f t="shared" si="50"/>
      </c>
      <c r="J279" s="310"/>
      <c r="K279" s="259">
        <f t="shared" si="51"/>
      </c>
      <c r="L279" s="309"/>
      <c r="M279" s="199">
        <f>IF(L279="","",IF(N269="","Enter school enrollment",L279/N269))</f>
      </c>
      <c r="N279" s="196"/>
      <c r="O279" s="199">
        <f>IF(N279="","",IF(N269="","Enter school enrollment",N279/N269))</f>
      </c>
      <c r="R279" s="288"/>
    </row>
    <row r="280" spans="1:18" s="157" customFormat="1" ht="24.75" customHeight="1" hidden="1">
      <c r="A280" s="165" t="s">
        <v>159</v>
      </c>
      <c r="B280" s="309"/>
      <c r="C280" s="310"/>
      <c r="D280" s="259">
        <f t="shared" si="48"/>
      </c>
      <c r="E280" s="310"/>
      <c r="F280" s="259">
        <f t="shared" si="49"/>
      </c>
      <c r="G280" s="309"/>
      <c r="H280" s="310"/>
      <c r="I280" s="259">
        <f t="shared" si="50"/>
      </c>
      <c r="J280" s="310"/>
      <c r="K280" s="259">
        <f t="shared" si="51"/>
      </c>
      <c r="L280" s="309"/>
      <c r="M280" s="199">
        <f>IF(L280="","",IF(N269="","Enter school enrollment",L280/N269))</f>
      </c>
      <c r="N280" s="196"/>
      <c r="O280" s="199">
        <f>IF(N280="","",IF(N269="","Enter school enrollment",N280/N269))</f>
      </c>
      <c r="R280" s="288"/>
    </row>
    <row r="281" spans="1:18" s="157" customFormat="1" ht="24.75" customHeight="1" hidden="1">
      <c r="A281" s="165" t="s">
        <v>160</v>
      </c>
      <c r="B281" s="309"/>
      <c r="C281" s="310"/>
      <c r="D281" s="259">
        <f t="shared" si="48"/>
      </c>
      <c r="E281" s="310"/>
      <c r="F281" s="259">
        <f t="shared" si="49"/>
      </c>
      <c r="G281" s="309"/>
      <c r="H281" s="310"/>
      <c r="I281" s="259">
        <f t="shared" si="50"/>
      </c>
      <c r="J281" s="310"/>
      <c r="K281" s="259">
        <f t="shared" si="51"/>
      </c>
      <c r="L281" s="309"/>
      <c r="M281" s="199">
        <f>IF(L281="","",IF(N269="","Enter school enrollment",L281/N269))</f>
      </c>
      <c r="N281" s="196"/>
      <c r="O281" s="199">
        <f>IF(N281="","",IF(N269="","Enter school enrollment",N281/N269))</f>
      </c>
      <c r="R281" s="288"/>
    </row>
    <row r="282" spans="1:18" s="157" customFormat="1" ht="24.75" customHeight="1" hidden="1">
      <c r="A282" s="165" t="s">
        <v>161</v>
      </c>
      <c r="B282" s="203"/>
      <c r="C282" s="163"/>
      <c r="D282" s="261"/>
      <c r="E282" s="163"/>
      <c r="F282" s="262"/>
      <c r="G282" s="203"/>
      <c r="H282" s="164"/>
      <c r="I282" s="261"/>
      <c r="J282" s="163"/>
      <c r="K282" s="262"/>
      <c r="L282" s="309"/>
      <c r="M282" s="199">
        <f>IF(L282="","",IF(N269="","Enter school enrollment",L282/N269))</f>
      </c>
      <c r="N282" s="196"/>
      <c r="O282" s="199">
        <f>IF(N282="","",IF(N269="","Enter school enrollment",N282/N269))</f>
      </c>
      <c r="R282" s="288"/>
    </row>
    <row r="283" spans="1:18" s="157" customFormat="1" ht="24.75" customHeight="1" hidden="1">
      <c r="A283" s="165" t="s">
        <v>162</v>
      </c>
      <c r="B283" s="309"/>
      <c r="C283" s="315"/>
      <c r="D283" s="259">
        <f>IF(AND(B283="",C283=""),"",IF(AND(B283="",C283&lt;&gt;""),"# Students Tested?",IF(B283="","",C283/B283)))</f>
      </c>
      <c r="E283" s="311"/>
      <c r="F283" s="259">
        <f>IF(AND(B283="",E283=""),"",IF(AND(B283="",E283&lt;&gt;""),"# Students Tested?",IF(B283="","",E283/B283)))</f>
      </c>
      <c r="G283" s="203"/>
      <c r="H283" s="163"/>
      <c r="I283" s="259">
        <f>IF(AND(G283="",H283=""),"",IF(AND(G283="",H283&lt;&gt;""),"# Students Tested?",IF(G283="","",H283/G283)))</f>
      </c>
      <c r="J283" s="163"/>
      <c r="K283" s="259">
        <f>IF(AND(G283="",J283=""),"",IF(AND(G283="",J283&lt;&gt;""),"# Students Tested?",IF(G283="","",J283/G283)))</f>
      </c>
      <c r="L283" s="309"/>
      <c r="M283" s="199">
        <f>IF(L283="","",IF(N269="","Enter school enrollment",L283/N269))</f>
      </c>
      <c r="N283" s="196"/>
      <c r="O283" s="199">
        <f>IF(N283="","",IF(N269="","Enter school enrollment",N283/N269))</f>
      </c>
      <c r="R283" s="288"/>
    </row>
    <row r="284" spans="1:18" s="157" customFormat="1" ht="24.75" customHeight="1" hidden="1">
      <c r="A284" s="165" t="s">
        <v>163</v>
      </c>
      <c r="B284" s="203"/>
      <c r="C284" s="163"/>
      <c r="D284" s="201"/>
      <c r="E284" s="163"/>
      <c r="F284" s="205"/>
      <c r="G284" s="309"/>
      <c r="H284" s="310"/>
      <c r="I284" s="201"/>
      <c r="J284" s="310"/>
      <c r="K284" s="205"/>
      <c r="L284" s="309"/>
      <c r="M284" s="199">
        <f>IF(L284="","",IF(N269="","Enter school enrollment",L284/N269))</f>
      </c>
      <c r="N284" s="196"/>
      <c r="O284" s="199">
        <f>IF(N284="","",IF(N269="","Enter school enrollment",N284/N269))</f>
      </c>
      <c r="R284" s="288"/>
    </row>
    <row r="285" spans="1:18" s="157" customFormat="1" ht="24.75" customHeight="1" hidden="1">
      <c r="A285" s="165" t="s">
        <v>164</v>
      </c>
      <c r="B285" s="203"/>
      <c r="C285" s="197"/>
      <c r="D285" s="202"/>
      <c r="E285" s="197"/>
      <c r="F285" s="206"/>
      <c r="G285" s="203"/>
      <c r="H285" s="197"/>
      <c r="I285" s="202"/>
      <c r="J285" s="197"/>
      <c r="K285" s="206"/>
      <c r="L285" s="309"/>
      <c r="M285" s="199">
        <f>IF(L285="","",IF(N269="","Enter school enrollment",L285/N269))</f>
      </c>
      <c r="N285" s="196"/>
      <c r="O285" s="199">
        <f>IF(N285="","",IF(N269="","Enter school enrollment",N285/N269))</f>
      </c>
      <c r="R285" s="288"/>
    </row>
    <row r="286" spans="1:18" s="157" customFormat="1" ht="24.75" customHeight="1" hidden="1" thickBot="1">
      <c r="A286" s="258" t="s">
        <v>14</v>
      </c>
      <c r="B286" s="209">
        <f>IF(SUM(B273:B285)=0,"",SUM(B273:B285))</f>
      </c>
      <c r="C286" s="396">
        <f>IF(B286="","",SUM(C276:C283)-SUMIF(D276:D283,"# Students Tested?",C276:C283))</f>
      </c>
      <c r="D286" s="259">
        <f>IF(B286="","",SUMPRODUCT(B276:B283,D276:D283)/B286)</f>
      </c>
      <c r="E286" s="396">
        <f>IF(B286="","",SUM(E276:E283)-SUMIF(F276:F283,"# Students Tested?",E276:E283))</f>
      </c>
      <c r="F286" s="260">
        <f>IF(B286="","",IF(E286="","",E286/B286))</f>
      </c>
      <c r="G286" s="209">
        <f>IF(SUM(G273:G285)=0,"",SUM(G273:G285))</f>
      </c>
      <c r="H286" s="396">
        <f>IF(G286="","",SUM(H276:H283)-SUMIF(I276:I283,"# Students Tested?",H276:H283))</f>
      </c>
      <c r="I286" s="259">
        <f>IF(G286="","",SUMPRODUCT(G276:G283,I276:I283)/G286)</f>
      </c>
      <c r="J286" s="396">
        <f>IF(G286="","",SUM(J276:J283)-SUMIF(K276:K283,"# Students Tested?",J276:J283))</f>
      </c>
      <c r="K286" s="260">
        <f>IF(G286="","",IF(J286="","",J286/G286))</f>
      </c>
      <c r="L286" s="207">
        <f>IF(SUM(L273:L285)=0,"",SUM(L273:L285))</f>
      </c>
      <c r="M286" s="199">
        <f>IF(L286="","",IF(N269="","Enter school enrollment",L286/N269))</f>
      </c>
      <c r="N286" s="208">
        <f>IF(SUM(N273:N285)=0,"",SUM(N273:N285))</f>
      </c>
      <c r="O286" s="199">
        <f>IF(N286="","",IF(N269="","Enter school enrollment",N286/N269))</f>
      </c>
      <c r="R286" s="288"/>
    </row>
    <row r="287" spans="1:18" s="157" customFormat="1" ht="18" customHeight="1" hidden="1">
      <c r="A287" s="567" t="s">
        <v>224</v>
      </c>
      <c r="B287" s="568"/>
      <c r="C287" s="568"/>
      <c r="D287" s="568"/>
      <c r="E287" s="568"/>
      <c r="F287" s="568"/>
      <c r="G287" s="568"/>
      <c r="H287" s="568"/>
      <c r="I287" s="568"/>
      <c r="J287" s="568"/>
      <c r="K287" s="568"/>
      <c r="L287" s="568"/>
      <c r="M287" s="568"/>
      <c r="N287" s="568"/>
      <c r="O287" s="569"/>
      <c r="R287" s="288"/>
    </row>
    <row r="288" spans="1:18" s="157" customFormat="1" ht="28.5" customHeight="1" hidden="1">
      <c r="A288" s="570" t="s">
        <v>42</v>
      </c>
      <c r="B288" s="548"/>
      <c r="C288" s="548"/>
      <c r="D288" s="548"/>
      <c r="E288" s="548"/>
      <c r="F288" s="547" t="s">
        <v>41</v>
      </c>
      <c r="G288" s="548"/>
      <c r="H288" s="548"/>
      <c r="I288" s="548"/>
      <c r="J288" s="548"/>
      <c r="K288" s="547" t="s">
        <v>116</v>
      </c>
      <c r="L288" s="548"/>
      <c r="M288" s="548"/>
      <c r="N288" s="548"/>
      <c r="O288" s="549"/>
      <c r="R288" s="288"/>
    </row>
    <row r="289" spans="1:18" s="157" customFormat="1" ht="42.75" customHeight="1" hidden="1" thickBot="1">
      <c r="A289" s="531"/>
      <c r="B289" s="532"/>
      <c r="C289" s="532"/>
      <c r="D289" s="532"/>
      <c r="E289" s="532"/>
      <c r="F289" s="533"/>
      <c r="G289" s="532"/>
      <c r="H289" s="532"/>
      <c r="I289" s="532"/>
      <c r="J289" s="532"/>
      <c r="K289" s="533"/>
      <c r="L289" s="532"/>
      <c r="M289" s="532"/>
      <c r="N289" s="532"/>
      <c r="O289" s="543"/>
      <c r="R289" s="288"/>
    </row>
    <row r="290" spans="1:15" ht="24.75" customHeight="1" hidden="1">
      <c r="A290" s="591" t="s">
        <v>404</v>
      </c>
      <c r="B290" s="592"/>
      <c r="C290" s="592"/>
      <c r="D290" s="592"/>
      <c r="E290" s="592"/>
      <c r="F290" s="592"/>
      <c r="G290" s="592"/>
      <c r="H290" s="592"/>
      <c r="I290" s="592"/>
      <c r="J290" s="592"/>
      <c r="K290" s="592"/>
      <c r="L290" s="592"/>
      <c r="M290" s="592"/>
      <c r="N290" s="592"/>
      <c r="O290" s="593"/>
    </row>
    <row r="291" spans="1:15" ht="21" customHeight="1" hidden="1" thickBot="1">
      <c r="A291" s="594" t="s">
        <v>524</v>
      </c>
      <c r="B291" s="595"/>
      <c r="C291" s="596"/>
      <c r="D291" s="589"/>
      <c r="E291" s="565"/>
      <c r="F291" s="590" t="s">
        <v>354</v>
      </c>
      <c r="G291" s="590"/>
      <c r="H291" s="590"/>
      <c r="I291" s="560"/>
      <c r="J291" s="561"/>
      <c r="K291" s="590" t="s">
        <v>346</v>
      </c>
      <c r="L291" s="590"/>
      <c r="M291" s="590"/>
      <c r="N291" s="565"/>
      <c r="O291" s="566"/>
    </row>
    <row r="292" spans="1:15" ht="21" customHeight="1" hidden="1">
      <c r="A292" s="586" t="s">
        <v>165</v>
      </c>
      <c r="B292" s="571" t="s">
        <v>7</v>
      </c>
      <c r="C292" s="572"/>
      <c r="D292" s="572"/>
      <c r="E292" s="572"/>
      <c r="F292" s="573"/>
      <c r="G292" s="574" t="s">
        <v>8</v>
      </c>
      <c r="H292" s="575"/>
      <c r="I292" s="575"/>
      <c r="J292" s="575"/>
      <c r="K292" s="576"/>
      <c r="L292" s="562" t="s">
        <v>6</v>
      </c>
      <c r="M292" s="563"/>
      <c r="N292" s="563"/>
      <c r="O292" s="564"/>
    </row>
    <row r="293" spans="1:20" ht="39.75" customHeight="1" hidden="1">
      <c r="A293" s="587"/>
      <c r="B293" s="577" t="s">
        <v>108</v>
      </c>
      <c r="C293" s="579" t="s">
        <v>28</v>
      </c>
      <c r="D293" s="580"/>
      <c r="E293" s="579" t="s">
        <v>29</v>
      </c>
      <c r="F293" s="581"/>
      <c r="G293" s="577" t="s">
        <v>108</v>
      </c>
      <c r="H293" s="579" t="s">
        <v>28</v>
      </c>
      <c r="I293" s="580"/>
      <c r="J293" s="579" t="s">
        <v>29</v>
      </c>
      <c r="K293" s="581"/>
      <c r="L293" s="582" t="s">
        <v>106</v>
      </c>
      <c r="M293" s="583"/>
      <c r="N293" s="584" t="s">
        <v>77</v>
      </c>
      <c r="O293" s="585"/>
      <c r="Q293" s="130" t="s">
        <v>218</v>
      </c>
      <c r="T293" s="157"/>
    </row>
    <row r="294" spans="1:15" ht="28.5" customHeight="1" hidden="1">
      <c r="A294" s="588"/>
      <c r="B294" s="578"/>
      <c r="C294" s="159" t="s">
        <v>151</v>
      </c>
      <c r="D294" s="160" t="s">
        <v>109</v>
      </c>
      <c r="E294" s="159" t="s">
        <v>151</v>
      </c>
      <c r="F294" s="160" t="s">
        <v>109</v>
      </c>
      <c r="G294" s="578"/>
      <c r="H294" s="159" t="s">
        <v>151</v>
      </c>
      <c r="I294" s="160" t="s">
        <v>109</v>
      </c>
      <c r="J294" s="159" t="s">
        <v>151</v>
      </c>
      <c r="K294" s="160" t="s">
        <v>109</v>
      </c>
      <c r="L294" s="225" t="s">
        <v>151</v>
      </c>
      <c r="M294" s="228" t="s">
        <v>30</v>
      </c>
      <c r="N294" s="228" t="s">
        <v>151</v>
      </c>
      <c r="O294" s="158" t="s">
        <v>30</v>
      </c>
    </row>
    <row r="295" spans="1:18" s="157" customFormat="1" ht="24.75" customHeight="1" hidden="1">
      <c r="A295" s="219" t="s">
        <v>152</v>
      </c>
      <c r="B295" s="203"/>
      <c r="C295" s="162"/>
      <c r="D295" s="161"/>
      <c r="E295" s="162"/>
      <c r="F295" s="204"/>
      <c r="G295" s="203"/>
      <c r="H295" s="162"/>
      <c r="I295" s="161"/>
      <c r="J295" s="162"/>
      <c r="K295" s="204"/>
      <c r="L295" s="309"/>
      <c r="M295" s="199">
        <f>IF(L295="","",IF(N291="","Enter school enrollment",L295/N291))</f>
      </c>
      <c r="N295" s="196"/>
      <c r="O295" s="199">
        <f>IF(N295="","",IF(N291="","Enter school enrollment",N295/N291))</f>
      </c>
      <c r="R295" s="288"/>
    </row>
    <row r="296" spans="1:18" s="157" customFormat="1" ht="24.75" customHeight="1" hidden="1">
      <c r="A296" s="165" t="s">
        <v>153</v>
      </c>
      <c r="B296" s="203"/>
      <c r="C296" s="162"/>
      <c r="D296" s="161"/>
      <c r="E296" s="162"/>
      <c r="F296" s="204"/>
      <c r="G296" s="203"/>
      <c r="H296" s="162"/>
      <c r="I296" s="161"/>
      <c r="J296" s="162"/>
      <c r="K296" s="204"/>
      <c r="L296" s="309"/>
      <c r="M296" s="199">
        <f>IF(L296="","",IF(N291="","Enter school enrollment",L296/N291))</f>
      </c>
      <c r="N296" s="196"/>
      <c r="O296" s="199">
        <f>IF(N296="","",IF(N291="","Enter school enrollment",N296/N291))</f>
      </c>
      <c r="R296" s="288"/>
    </row>
    <row r="297" spans="1:18" s="157" customFormat="1" ht="24.75" customHeight="1" hidden="1">
      <c r="A297" s="165" t="s">
        <v>154</v>
      </c>
      <c r="B297" s="203"/>
      <c r="C297" s="162"/>
      <c r="D297" s="161"/>
      <c r="E297" s="162"/>
      <c r="F297" s="204"/>
      <c r="G297" s="203"/>
      <c r="H297" s="162"/>
      <c r="I297" s="161"/>
      <c r="J297" s="162"/>
      <c r="K297" s="204"/>
      <c r="L297" s="309"/>
      <c r="M297" s="199">
        <f>IF(L297="","",IF(N291="","Enter school enrollment",L297/N291))</f>
      </c>
      <c r="N297" s="196"/>
      <c r="O297" s="199">
        <f>IF(N297="","",IF(N291="","Enter school enrollment",N297/N291))</f>
      </c>
      <c r="R297" s="288"/>
    </row>
    <row r="298" spans="1:18" s="157" customFormat="1" ht="24.75" customHeight="1" hidden="1">
      <c r="A298" s="165" t="s">
        <v>155</v>
      </c>
      <c r="B298" s="309"/>
      <c r="C298" s="310"/>
      <c r="D298" s="259">
        <f aca="true" t="shared" si="52" ref="D298:D303">IF(AND(B298="",C298=""),"",IF(AND(B298="",C298&lt;&gt;""),"# Students Tested?",IF(B298="","",C298/B298)))</f>
      </c>
      <c r="E298" s="310"/>
      <c r="F298" s="259">
        <f aca="true" t="shared" si="53" ref="F298:F303">IF(AND(B298="",E298=""),"",IF(AND(B298="",E298&lt;&gt;""),"# Students Tested?",IF(B298="","",E298/B298)))</f>
      </c>
      <c r="G298" s="309"/>
      <c r="H298" s="310"/>
      <c r="I298" s="259">
        <f aca="true" t="shared" si="54" ref="I298:I303">IF(AND(G298="",H298=""),"",IF(AND(G298="",H298&lt;&gt;""),"# Students Tested?",IF(G298="","",H298/G298)))</f>
      </c>
      <c r="J298" s="310"/>
      <c r="K298" s="259">
        <f aca="true" t="shared" si="55" ref="K298:K303">IF(AND(G298="",J298=""),"",IF(AND(G298="",J298&lt;&gt;""),"# Students Tested?",IF(G298="","",J298/G298)))</f>
      </c>
      <c r="L298" s="309"/>
      <c r="M298" s="199">
        <f>IF(L298="","",IF(N291="","Enter school enrollment",L298/N291))</f>
      </c>
      <c r="N298" s="196"/>
      <c r="O298" s="199">
        <f>IF(N298="","",IF(N291="","Enter school enrollment",N298/N291))</f>
      </c>
      <c r="R298" s="288"/>
    </row>
    <row r="299" spans="1:18" s="157" customFormat="1" ht="24.75" customHeight="1" hidden="1">
      <c r="A299" s="165" t="s">
        <v>156</v>
      </c>
      <c r="B299" s="309"/>
      <c r="C299" s="310"/>
      <c r="D299" s="259">
        <f t="shared" si="52"/>
      </c>
      <c r="E299" s="310"/>
      <c r="F299" s="259">
        <f t="shared" si="53"/>
      </c>
      <c r="G299" s="309"/>
      <c r="H299" s="310"/>
      <c r="I299" s="259">
        <f t="shared" si="54"/>
      </c>
      <c r="J299" s="310"/>
      <c r="K299" s="259">
        <f t="shared" si="55"/>
      </c>
      <c r="L299" s="309"/>
      <c r="M299" s="199">
        <f>IF(L299="","",IF(N291="","Enter school enrollment",L299/N291))</f>
      </c>
      <c r="N299" s="196"/>
      <c r="O299" s="199">
        <f>IF(N299="","",IF(N291="","Enter school enrollment",N299/N291))</f>
      </c>
      <c r="R299" s="288"/>
    </row>
    <row r="300" spans="1:18" s="157" customFormat="1" ht="24.75" customHeight="1" hidden="1">
      <c r="A300" s="165" t="s">
        <v>157</v>
      </c>
      <c r="B300" s="309"/>
      <c r="C300" s="310"/>
      <c r="D300" s="259">
        <f t="shared" si="52"/>
      </c>
      <c r="E300" s="310"/>
      <c r="F300" s="259">
        <f t="shared" si="53"/>
      </c>
      <c r="G300" s="309"/>
      <c r="H300" s="310"/>
      <c r="I300" s="259">
        <f t="shared" si="54"/>
      </c>
      <c r="J300" s="310"/>
      <c r="K300" s="259">
        <f t="shared" si="55"/>
      </c>
      <c r="L300" s="309"/>
      <c r="M300" s="199">
        <f>IF(L300="","",IF(N291="","Enter school enrollment",L300/N291))</f>
      </c>
      <c r="N300" s="196"/>
      <c r="O300" s="199">
        <f>IF(N300="","",IF(N291="","Enter school enrollment",N300/N291))</f>
      </c>
      <c r="R300" s="288"/>
    </row>
    <row r="301" spans="1:18" s="157" customFormat="1" ht="24.75" customHeight="1" hidden="1">
      <c r="A301" s="165" t="s">
        <v>158</v>
      </c>
      <c r="B301" s="309"/>
      <c r="C301" s="310"/>
      <c r="D301" s="259">
        <f t="shared" si="52"/>
      </c>
      <c r="E301" s="310"/>
      <c r="F301" s="259">
        <f t="shared" si="53"/>
      </c>
      <c r="G301" s="309"/>
      <c r="H301" s="310"/>
      <c r="I301" s="259">
        <f t="shared" si="54"/>
      </c>
      <c r="J301" s="310"/>
      <c r="K301" s="259">
        <f t="shared" si="55"/>
      </c>
      <c r="L301" s="309"/>
      <c r="M301" s="199">
        <f>IF(L301="","",IF(N291="","Enter school enrollment",L301/N291))</f>
      </c>
      <c r="N301" s="196"/>
      <c r="O301" s="199">
        <f>IF(N301="","",IF(N291="","Enter school enrollment",N301/N291))</f>
      </c>
      <c r="R301" s="288"/>
    </row>
    <row r="302" spans="1:18" s="157" customFormat="1" ht="24.75" customHeight="1" hidden="1">
      <c r="A302" s="165" t="s">
        <v>159</v>
      </c>
      <c r="B302" s="309"/>
      <c r="C302" s="310"/>
      <c r="D302" s="259">
        <f t="shared" si="52"/>
      </c>
      <c r="E302" s="310"/>
      <c r="F302" s="259">
        <f t="shared" si="53"/>
      </c>
      <c r="G302" s="309"/>
      <c r="H302" s="310"/>
      <c r="I302" s="259">
        <f t="shared" si="54"/>
      </c>
      <c r="J302" s="310"/>
      <c r="K302" s="259">
        <f t="shared" si="55"/>
      </c>
      <c r="L302" s="309"/>
      <c r="M302" s="199">
        <f>IF(L302="","",IF(N291="","Enter school enrollment",L302/N291))</f>
      </c>
      <c r="N302" s="196"/>
      <c r="O302" s="199">
        <f>IF(N302="","",IF(N291="","Enter school enrollment",N302/N291))</f>
      </c>
      <c r="R302" s="288"/>
    </row>
    <row r="303" spans="1:18" s="157" customFormat="1" ht="24.75" customHeight="1" hidden="1">
      <c r="A303" s="165" t="s">
        <v>160</v>
      </c>
      <c r="B303" s="309"/>
      <c r="C303" s="310"/>
      <c r="D303" s="259">
        <f t="shared" si="52"/>
      </c>
      <c r="E303" s="310"/>
      <c r="F303" s="259">
        <f t="shared" si="53"/>
      </c>
      <c r="G303" s="309"/>
      <c r="H303" s="310"/>
      <c r="I303" s="259">
        <f t="shared" si="54"/>
      </c>
      <c r="J303" s="310"/>
      <c r="K303" s="259">
        <f t="shared" si="55"/>
      </c>
      <c r="L303" s="309"/>
      <c r="M303" s="199">
        <f>IF(L303="","",IF(N291="","Enter school enrollment",L303/N291))</f>
      </c>
      <c r="N303" s="196"/>
      <c r="O303" s="199">
        <f>IF(N303="","",IF(N291="","Enter school enrollment",N303/N291))</f>
      </c>
      <c r="R303" s="288"/>
    </row>
    <row r="304" spans="1:18" s="157" customFormat="1" ht="24.75" customHeight="1" hidden="1">
      <c r="A304" s="165" t="s">
        <v>161</v>
      </c>
      <c r="B304" s="203"/>
      <c r="C304" s="163"/>
      <c r="D304" s="261"/>
      <c r="E304" s="163"/>
      <c r="F304" s="262"/>
      <c r="G304" s="203"/>
      <c r="H304" s="164"/>
      <c r="I304" s="261"/>
      <c r="J304" s="163"/>
      <c r="K304" s="262"/>
      <c r="L304" s="309"/>
      <c r="M304" s="199">
        <f>IF(L304="","",IF(N291="","Enter school enrollment",L304/N291))</f>
      </c>
      <c r="N304" s="196"/>
      <c r="O304" s="199">
        <f>IF(N304="","",IF(N291="","Enter school enrollment",N304/N291))</f>
      </c>
      <c r="R304" s="288"/>
    </row>
    <row r="305" spans="1:18" s="157" customFormat="1" ht="24.75" customHeight="1" hidden="1">
      <c r="A305" s="165" t="s">
        <v>162</v>
      </c>
      <c r="B305" s="309"/>
      <c r="C305" s="315"/>
      <c r="D305" s="259">
        <f>IF(AND(B305="",C305=""),"",IF(AND(B305="",C305&lt;&gt;""),"# Students Tested?",IF(B305="","",C305/B305)))</f>
      </c>
      <c r="E305" s="311"/>
      <c r="F305" s="259">
        <f>IF(AND(B305="",E305=""),"",IF(AND(B305="",E305&lt;&gt;""),"# Students Tested?",IF(B305="","",E305/B305)))</f>
      </c>
      <c r="G305" s="203"/>
      <c r="H305" s="163"/>
      <c r="I305" s="259">
        <f>IF(AND(G305="",H305=""),"",IF(AND(G305="",H305&lt;&gt;""),"# Students Tested?",IF(G305="","",H305/G305)))</f>
      </c>
      <c r="J305" s="163"/>
      <c r="K305" s="259">
        <f>IF(AND(G305="",J305=""),"",IF(AND(G305="",J305&lt;&gt;""),"# Students Tested?",IF(G305="","",J305/G305)))</f>
      </c>
      <c r="L305" s="309"/>
      <c r="M305" s="199">
        <f>IF(L305="","",IF(N291="","Enter school enrollment",L305/N291))</f>
      </c>
      <c r="N305" s="196"/>
      <c r="O305" s="199">
        <f>IF(N305="","",IF(N291="","Enter school enrollment",N305/N291))</f>
      </c>
      <c r="R305" s="288"/>
    </row>
    <row r="306" spans="1:18" s="157" customFormat="1" ht="24.75" customHeight="1" hidden="1">
      <c r="A306" s="165" t="s">
        <v>163</v>
      </c>
      <c r="B306" s="203"/>
      <c r="C306" s="163"/>
      <c r="D306" s="201"/>
      <c r="E306" s="163"/>
      <c r="F306" s="205"/>
      <c r="G306" s="309"/>
      <c r="H306" s="310"/>
      <c r="I306" s="201"/>
      <c r="J306" s="310"/>
      <c r="K306" s="205"/>
      <c r="L306" s="309"/>
      <c r="M306" s="199">
        <f>IF(L306="","",IF(N291="","Enter school enrollment",L306/N291))</f>
      </c>
      <c r="N306" s="196"/>
      <c r="O306" s="199">
        <f>IF(N306="","",IF(N291="","Enter school enrollment",N306/N291))</f>
      </c>
      <c r="R306" s="288"/>
    </row>
    <row r="307" spans="1:18" s="157" customFormat="1" ht="24.75" customHeight="1" hidden="1">
      <c r="A307" s="165" t="s">
        <v>164</v>
      </c>
      <c r="B307" s="203"/>
      <c r="C307" s="197"/>
      <c r="D307" s="202"/>
      <c r="E307" s="197"/>
      <c r="F307" s="206"/>
      <c r="G307" s="203"/>
      <c r="H307" s="197"/>
      <c r="I307" s="202"/>
      <c r="J307" s="197"/>
      <c r="K307" s="206"/>
      <c r="L307" s="309"/>
      <c r="M307" s="199">
        <f>IF(L307="","",IF(N291="","Enter school enrollment",L307/N291))</f>
      </c>
      <c r="N307" s="196"/>
      <c r="O307" s="199">
        <f>IF(N307="","",IF(N291="","Enter school enrollment",N307/N291))</f>
      </c>
      <c r="R307" s="288"/>
    </row>
    <row r="308" spans="1:18" s="157" customFormat="1" ht="24.75" customHeight="1" hidden="1" thickBot="1">
      <c r="A308" s="258" t="s">
        <v>14</v>
      </c>
      <c r="B308" s="209">
        <f>IF(SUM(B295:B307)=0,"",SUM(B295:B307))</f>
      </c>
      <c r="C308" s="396">
        <f>IF(B308="","",SUM(C298:C305)-SUMIF(D298:D305,"# Students Tested?",C298:C305))</f>
      </c>
      <c r="D308" s="259">
        <f>IF(B308="","",SUMPRODUCT(B298:B305,D298:D305)/B308)</f>
      </c>
      <c r="E308" s="396">
        <f>IF(B308="","",SUM(E298:E305)-SUMIF(F298:F305,"# Students Tested?",E298:E305))</f>
      </c>
      <c r="F308" s="260">
        <f>IF(B308="","",IF(E308="","",E308/B308))</f>
      </c>
      <c r="G308" s="209">
        <f>IF(SUM(G295:G307)=0,"",SUM(G295:G307))</f>
      </c>
      <c r="H308" s="396">
        <f>IF(G308="","",SUM(H298:H305)-SUMIF(I298:I305,"# Students Tested?",H298:H305))</f>
      </c>
      <c r="I308" s="259">
        <f>IF(G308="","",SUMPRODUCT(G298:G305,I298:I305)/G308)</f>
      </c>
      <c r="J308" s="396">
        <f>IF(G308="","",SUM(J298:J305)-SUMIF(K298:K305,"# Students Tested?",J298:J305))</f>
      </c>
      <c r="K308" s="260">
        <f>IF(G308="","",IF(J308="","",J308/G308))</f>
      </c>
      <c r="L308" s="207">
        <f>IF(SUM(L295:L307)=0,"",SUM(L295:L307))</f>
      </c>
      <c r="M308" s="199">
        <f>IF(L308="","",IF(N291="","Enter school enrollment",L308/N291))</f>
      </c>
      <c r="N308" s="208">
        <f>IF(SUM(N295:N307)=0,"",SUM(N295:N307))</f>
      </c>
      <c r="O308" s="199">
        <f>IF(N308="","",IF(N291="","Enter school enrollment",N308/N291))</f>
      </c>
      <c r="R308" s="288"/>
    </row>
    <row r="309" spans="1:18" s="157" customFormat="1" ht="18" customHeight="1" hidden="1">
      <c r="A309" s="567" t="s">
        <v>224</v>
      </c>
      <c r="B309" s="568"/>
      <c r="C309" s="568"/>
      <c r="D309" s="568"/>
      <c r="E309" s="568"/>
      <c r="F309" s="568"/>
      <c r="G309" s="568"/>
      <c r="H309" s="568"/>
      <c r="I309" s="568"/>
      <c r="J309" s="568"/>
      <c r="K309" s="568"/>
      <c r="L309" s="568"/>
      <c r="M309" s="568"/>
      <c r="N309" s="568"/>
      <c r="O309" s="569"/>
      <c r="R309" s="288"/>
    </row>
    <row r="310" spans="1:18" s="157" customFormat="1" ht="28.5" customHeight="1" hidden="1">
      <c r="A310" s="570" t="s">
        <v>42</v>
      </c>
      <c r="B310" s="548"/>
      <c r="C310" s="548"/>
      <c r="D310" s="548"/>
      <c r="E310" s="548"/>
      <c r="F310" s="547" t="s">
        <v>41</v>
      </c>
      <c r="G310" s="548"/>
      <c r="H310" s="548"/>
      <c r="I310" s="548"/>
      <c r="J310" s="548"/>
      <c r="K310" s="547" t="s">
        <v>116</v>
      </c>
      <c r="L310" s="548"/>
      <c r="M310" s="548"/>
      <c r="N310" s="548"/>
      <c r="O310" s="549"/>
      <c r="R310" s="288"/>
    </row>
    <row r="311" spans="1:18" s="157" customFormat="1" ht="42.75" customHeight="1" hidden="1" thickBot="1">
      <c r="A311" s="531"/>
      <c r="B311" s="532"/>
      <c r="C311" s="532"/>
      <c r="D311" s="532"/>
      <c r="E311" s="532"/>
      <c r="F311" s="533"/>
      <c r="G311" s="532"/>
      <c r="H311" s="532"/>
      <c r="I311" s="532"/>
      <c r="J311" s="532"/>
      <c r="K311" s="533"/>
      <c r="L311" s="532"/>
      <c r="M311" s="532"/>
      <c r="N311" s="532"/>
      <c r="O311" s="543"/>
      <c r="R311" s="288"/>
    </row>
    <row r="312" spans="1:15" ht="24.75" customHeight="1" hidden="1">
      <c r="A312" s="591" t="s">
        <v>403</v>
      </c>
      <c r="B312" s="592"/>
      <c r="C312" s="592"/>
      <c r="D312" s="592"/>
      <c r="E312" s="592"/>
      <c r="F312" s="592"/>
      <c r="G312" s="592"/>
      <c r="H312" s="592"/>
      <c r="I312" s="592"/>
      <c r="J312" s="592"/>
      <c r="K312" s="592"/>
      <c r="L312" s="592"/>
      <c r="M312" s="592"/>
      <c r="N312" s="592"/>
      <c r="O312" s="593"/>
    </row>
    <row r="313" spans="1:15" ht="21" customHeight="1" hidden="1" thickBot="1">
      <c r="A313" s="594" t="s">
        <v>524</v>
      </c>
      <c r="B313" s="595"/>
      <c r="C313" s="596"/>
      <c r="D313" s="589"/>
      <c r="E313" s="565"/>
      <c r="F313" s="590" t="s">
        <v>354</v>
      </c>
      <c r="G313" s="590"/>
      <c r="H313" s="590"/>
      <c r="I313" s="560"/>
      <c r="J313" s="561"/>
      <c r="K313" s="590" t="s">
        <v>346</v>
      </c>
      <c r="L313" s="590"/>
      <c r="M313" s="590"/>
      <c r="N313" s="565"/>
      <c r="O313" s="566"/>
    </row>
    <row r="314" spans="1:15" ht="21" customHeight="1" hidden="1">
      <c r="A314" s="586" t="s">
        <v>165</v>
      </c>
      <c r="B314" s="571" t="s">
        <v>7</v>
      </c>
      <c r="C314" s="572"/>
      <c r="D314" s="572"/>
      <c r="E314" s="572"/>
      <c r="F314" s="573"/>
      <c r="G314" s="574" t="s">
        <v>8</v>
      </c>
      <c r="H314" s="575"/>
      <c r="I314" s="575"/>
      <c r="J314" s="575"/>
      <c r="K314" s="576"/>
      <c r="L314" s="562" t="s">
        <v>6</v>
      </c>
      <c r="M314" s="563"/>
      <c r="N314" s="563"/>
      <c r="O314" s="564"/>
    </row>
    <row r="315" spans="1:20" ht="40.5" customHeight="1" hidden="1">
      <c r="A315" s="587"/>
      <c r="B315" s="577" t="s">
        <v>108</v>
      </c>
      <c r="C315" s="579" t="s">
        <v>28</v>
      </c>
      <c r="D315" s="580"/>
      <c r="E315" s="579" t="s">
        <v>29</v>
      </c>
      <c r="F315" s="581"/>
      <c r="G315" s="577" t="s">
        <v>108</v>
      </c>
      <c r="H315" s="579" t="s">
        <v>28</v>
      </c>
      <c r="I315" s="580"/>
      <c r="J315" s="579" t="s">
        <v>29</v>
      </c>
      <c r="K315" s="581"/>
      <c r="L315" s="582" t="s">
        <v>106</v>
      </c>
      <c r="M315" s="583"/>
      <c r="N315" s="584" t="s">
        <v>77</v>
      </c>
      <c r="O315" s="585"/>
      <c r="Q315" s="130" t="s">
        <v>218</v>
      </c>
      <c r="T315" s="157"/>
    </row>
    <row r="316" spans="1:15" ht="30.75" customHeight="1" hidden="1">
      <c r="A316" s="588"/>
      <c r="B316" s="578"/>
      <c r="C316" s="159" t="s">
        <v>151</v>
      </c>
      <c r="D316" s="160" t="s">
        <v>109</v>
      </c>
      <c r="E316" s="159" t="s">
        <v>151</v>
      </c>
      <c r="F316" s="160" t="s">
        <v>109</v>
      </c>
      <c r="G316" s="578"/>
      <c r="H316" s="159" t="s">
        <v>151</v>
      </c>
      <c r="I316" s="160" t="s">
        <v>109</v>
      </c>
      <c r="J316" s="159" t="s">
        <v>151</v>
      </c>
      <c r="K316" s="160" t="s">
        <v>109</v>
      </c>
      <c r="L316" s="225" t="s">
        <v>151</v>
      </c>
      <c r="M316" s="228" t="s">
        <v>30</v>
      </c>
      <c r="N316" s="228" t="s">
        <v>151</v>
      </c>
      <c r="O316" s="158" t="s">
        <v>30</v>
      </c>
    </row>
    <row r="317" spans="1:18" s="157" customFormat="1" ht="24.75" customHeight="1" hidden="1">
      <c r="A317" s="219" t="s">
        <v>152</v>
      </c>
      <c r="B317" s="203"/>
      <c r="C317" s="162"/>
      <c r="D317" s="161"/>
      <c r="E317" s="162"/>
      <c r="F317" s="204"/>
      <c r="G317" s="203"/>
      <c r="H317" s="162"/>
      <c r="I317" s="161"/>
      <c r="J317" s="162"/>
      <c r="K317" s="204"/>
      <c r="L317" s="309"/>
      <c r="M317" s="199">
        <f>IF(L317="","",IF(N313="","Enter school enrollment",L317/N313))</f>
      </c>
      <c r="N317" s="196"/>
      <c r="O317" s="199">
        <f>IF(N317="","",IF(N313="","Enter school enrollment",N317/N313))</f>
      </c>
      <c r="R317" s="288"/>
    </row>
    <row r="318" spans="1:18" s="157" customFormat="1" ht="24.75" customHeight="1" hidden="1">
      <c r="A318" s="165" t="s">
        <v>153</v>
      </c>
      <c r="B318" s="203"/>
      <c r="C318" s="162"/>
      <c r="D318" s="161"/>
      <c r="E318" s="162"/>
      <c r="F318" s="204"/>
      <c r="G318" s="203"/>
      <c r="H318" s="162"/>
      <c r="I318" s="161"/>
      <c r="J318" s="162"/>
      <c r="K318" s="204"/>
      <c r="L318" s="309"/>
      <c r="M318" s="199">
        <f>IF(L318="","",IF(N313="","Enter school enrollment",L318/N313))</f>
      </c>
      <c r="N318" s="196"/>
      <c r="O318" s="199">
        <f>IF(N318="","",IF(N313="","Enter school enrollment",N318/N313))</f>
      </c>
      <c r="R318" s="288"/>
    </row>
    <row r="319" spans="1:18" s="157" customFormat="1" ht="24.75" customHeight="1" hidden="1">
      <c r="A319" s="165" t="s">
        <v>154</v>
      </c>
      <c r="B319" s="203"/>
      <c r="C319" s="162"/>
      <c r="D319" s="161"/>
      <c r="E319" s="162"/>
      <c r="F319" s="204"/>
      <c r="G319" s="203"/>
      <c r="H319" s="162"/>
      <c r="I319" s="161"/>
      <c r="J319" s="162"/>
      <c r="K319" s="204"/>
      <c r="L319" s="309"/>
      <c r="M319" s="199">
        <f>IF(L319="","",IF(N313="","Enter school enrollment",L319/N313))</f>
      </c>
      <c r="N319" s="196"/>
      <c r="O319" s="199">
        <f>IF(N319="","",IF(N313="","Enter school enrollment",N319/N313))</f>
      </c>
      <c r="R319" s="288"/>
    </row>
    <row r="320" spans="1:18" s="157" customFormat="1" ht="24.75" customHeight="1" hidden="1">
      <c r="A320" s="165" t="s">
        <v>155</v>
      </c>
      <c r="B320" s="309"/>
      <c r="C320" s="310"/>
      <c r="D320" s="259">
        <f aca="true" t="shared" si="56" ref="D320:D325">IF(AND(B320="",C320=""),"",IF(AND(B320="",C320&lt;&gt;""),"# Students Tested?",IF(B320="","",C320/B320)))</f>
      </c>
      <c r="E320" s="310"/>
      <c r="F320" s="259">
        <f aca="true" t="shared" si="57" ref="F320:F325">IF(AND(B320="",E320=""),"",IF(AND(B320="",E320&lt;&gt;""),"# Students Tested?",IF(B320="","",E320/B320)))</f>
      </c>
      <c r="G320" s="309"/>
      <c r="H320" s="310"/>
      <c r="I320" s="259">
        <f aca="true" t="shared" si="58" ref="I320:I325">IF(AND(G320="",H320=""),"",IF(AND(G320="",H320&lt;&gt;""),"# Students Tested?",IF(G320="","",H320/G320)))</f>
      </c>
      <c r="J320" s="310"/>
      <c r="K320" s="259">
        <f aca="true" t="shared" si="59" ref="K320:K325">IF(AND(G320="",J320=""),"",IF(AND(G320="",J320&lt;&gt;""),"# Students Tested?",IF(G320="","",J320/G320)))</f>
      </c>
      <c r="L320" s="309"/>
      <c r="M320" s="199">
        <f>IF(L320="","",IF(N313="","Enter school enrollment",L320/N313))</f>
      </c>
      <c r="N320" s="196"/>
      <c r="O320" s="199">
        <f>IF(N320="","",IF(N313="","Enter school enrollment",N320/N313))</f>
      </c>
      <c r="R320" s="288"/>
    </row>
    <row r="321" spans="1:18" s="157" customFormat="1" ht="24.75" customHeight="1" hidden="1">
      <c r="A321" s="165" t="s">
        <v>156</v>
      </c>
      <c r="B321" s="309"/>
      <c r="C321" s="310"/>
      <c r="D321" s="259">
        <f t="shared" si="56"/>
      </c>
      <c r="E321" s="310"/>
      <c r="F321" s="259">
        <f t="shared" si="57"/>
      </c>
      <c r="G321" s="309"/>
      <c r="H321" s="310"/>
      <c r="I321" s="259">
        <f t="shared" si="58"/>
      </c>
      <c r="J321" s="310"/>
      <c r="K321" s="259">
        <f t="shared" si="59"/>
      </c>
      <c r="L321" s="309"/>
      <c r="M321" s="199">
        <f>IF(L321="","",IF(N313="","Enter school enrollment",L321/N313))</f>
      </c>
      <c r="N321" s="196"/>
      <c r="O321" s="199">
        <f>IF(N321="","",IF(N313="","Enter school enrollment",N321/N313))</f>
      </c>
      <c r="R321" s="288"/>
    </row>
    <row r="322" spans="1:18" s="157" customFormat="1" ht="24.75" customHeight="1" hidden="1">
      <c r="A322" s="165" t="s">
        <v>157</v>
      </c>
      <c r="B322" s="309"/>
      <c r="C322" s="310"/>
      <c r="D322" s="259">
        <f t="shared" si="56"/>
      </c>
      <c r="E322" s="310"/>
      <c r="F322" s="259">
        <f t="shared" si="57"/>
      </c>
      <c r="G322" s="309"/>
      <c r="H322" s="310"/>
      <c r="I322" s="259">
        <f t="shared" si="58"/>
      </c>
      <c r="J322" s="310"/>
      <c r="K322" s="259">
        <f t="shared" si="59"/>
      </c>
      <c r="L322" s="309"/>
      <c r="M322" s="199">
        <f>IF(L322="","",IF(N313="","Enter school enrollment",L322/N313))</f>
      </c>
      <c r="N322" s="196"/>
      <c r="O322" s="199">
        <f>IF(N322="","",IF(N313="","Enter school enrollment",N322/N313))</f>
      </c>
      <c r="R322" s="288"/>
    </row>
    <row r="323" spans="1:18" s="157" customFormat="1" ht="24.75" customHeight="1" hidden="1">
      <c r="A323" s="165" t="s">
        <v>158</v>
      </c>
      <c r="B323" s="309"/>
      <c r="C323" s="310"/>
      <c r="D323" s="259">
        <f t="shared" si="56"/>
      </c>
      <c r="E323" s="310"/>
      <c r="F323" s="259">
        <f t="shared" si="57"/>
      </c>
      <c r="G323" s="309"/>
      <c r="H323" s="310"/>
      <c r="I323" s="259">
        <f t="shared" si="58"/>
      </c>
      <c r="J323" s="310"/>
      <c r="K323" s="259">
        <f t="shared" si="59"/>
      </c>
      <c r="L323" s="309"/>
      <c r="M323" s="199">
        <f>IF(L323="","",IF(N313="","Enter school enrollment",L323/N313))</f>
      </c>
      <c r="N323" s="196"/>
      <c r="O323" s="199">
        <f>IF(N323="","",IF(N313="","Enter school enrollment",N323/N313))</f>
      </c>
      <c r="R323" s="288"/>
    </row>
    <row r="324" spans="1:18" s="157" customFormat="1" ht="24.75" customHeight="1" hidden="1">
      <c r="A324" s="165" t="s">
        <v>159</v>
      </c>
      <c r="B324" s="309"/>
      <c r="C324" s="310"/>
      <c r="D324" s="259">
        <f t="shared" si="56"/>
      </c>
      <c r="E324" s="310"/>
      <c r="F324" s="259">
        <f t="shared" si="57"/>
      </c>
      <c r="G324" s="309"/>
      <c r="H324" s="310"/>
      <c r="I324" s="259">
        <f t="shared" si="58"/>
      </c>
      <c r="J324" s="310"/>
      <c r="K324" s="259">
        <f t="shared" si="59"/>
      </c>
      <c r="L324" s="309"/>
      <c r="M324" s="199">
        <f>IF(L324="","",IF(N313="","Enter school enrollment",L324/N313))</f>
      </c>
      <c r="N324" s="196"/>
      <c r="O324" s="199">
        <f>IF(N324="","",IF(N313="","Enter school enrollment",N324/N313))</f>
      </c>
      <c r="R324" s="288"/>
    </row>
    <row r="325" spans="1:18" s="157" customFormat="1" ht="24.75" customHeight="1" hidden="1">
      <c r="A325" s="165" t="s">
        <v>160</v>
      </c>
      <c r="B325" s="309"/>
      <c r="C325" s="310"/>
      <c r="D325" s="259">
        <f t="shared" si="56"/>
      </c>
      <c r="E325" s="310"/>
      <c r="F325" s="259">
        <f t="shared" si="57"/>
      </c>
      <c r="G325" s="309"/>
      <c r="H325" s="310"/>
      <c r="I325" s="259">
        <f t="shared" si="58"/>
      </c>
      <c r="J325" s="310"/>
      <c r="K325" s="259">
        <f t="shared" si="59"/>
      </c>
      <c r="L325" s="309"/>
      <c r="M325" s="199">
        <f>IF(L325="","",IF(N313="","Enter school enrollment",L325/N313))</f>
      </c>
      <c r="N325" s="196"/>
      <c r="O325" s="199">
        <f>IF(N325="","",IF(N313="","Enter school enrollment",N325/N313))</f>
      </c>
      <c r="R325" s="288"/>
    </row>
    <row r="326" spans="1:18" s="157" customFormat="1" ht="24.75" customHeight="1" hidden="1">
      <c r="A326" s="165" t="s">
        <v>161</v>
      </c>
      <c r="B326" s="203"/>
      <c r="C326" s="163"/>
      <c r="D326" s="261"/>
      <c r="E326" s="163"/>
      <c r="F326" s="262"/>
      <c r="G326" s="203"/>
      <c r="H326" s="164"/>
      <c r="I326" s="261"/>
      <c r="J326" s="163"/>
      <c r="K326" s="262"/>
      <c r="L326" s="309"/>
      <c r="M326" s="199">
        <f>IF(L326="","",IF(N313="","Enter school enrollment",L326/N313))</f>
      </c>
      <c r="N326" s="196"/>
      <c r="O326" s="199">
        <f>IF(N326="","",IF(N313="","Enter school enrollment",N326/N313))</f>
      </c>
      <c r="R326" s="288"/>
    </row>
    <row r="327" spans="1:18" s="157" customFormat="1" ht="24.75" customHeight="1" hidden="1">
      <c r="A327" s="165" t="s">
        <v>162</v>
      </c>
      <c r="B327" s="309"/>
      <c r="C327" s="315"/>
      <c r="D327" s="259">
        <f>IF(AND(B327="",C327=""),"",IF(AND(B327="",C327&lt;&gt;""),"# Students Tested?",IF(B327="","",C327/B327)))</f>
      </c>
      <c r="E327" s="311"/>
      <c r="F327" s="259">
        <f>IF(AND(B327="",E327=""),"",IF(AND(B327="",E327&lt;&gt;""),"# Students Tested?",IF(B327="","",E327/B327)))</f>
      </c>
      <c r="G327" s="203"/>
      <c r="H327" s="163"/>
      <c r="I327" s="259">
        <f>IF(AND(G327="",H327=""),"",IF(AND(G327="",H327&lt;&gt;""),"# Students Tested?",IF(G327="","",H327/G327)))</f>
      </c>
      <c r="J327" s="163"/>
      <c r="K327" s="259">
        <f>IF(AND(G327="",J327=""),"",IF(AND(G327="",J327&lt;&gt;""),"# Students Tested?",IF(G327="","",J327/G327)))</f>
      </c>
      <c r="L327" s="309"/>
      <c r="M327" s="199">
        <f>IF(L327="","",IF(N313="","Enter school enrollment",L327/N313))</f>
      </c>
      <c r="N327" s="196"/>
      <c r="O327" s="199">
        <f>IF(N327="","",IF(N313="","Enter school enrollment",N327/N313))</f>
      </c>
      <c r="R327" s="288"/>
    </row>
    <row r="328" spans="1:18" s="157" customFormat="1" ht="24.75" customHeight="1" hidden="1">
      <c r="A328" s="165" t="s">
        <v>163</v>
      </c>
      <c r="B328" s="203"/>
      <c r="C328" s="163"/>
      <c r="D328" s="201"/>
      <c r="E328" s="163"/>
      <c r="F328" s="205"/>
      <c r="G328" s="309"/>
      <c r="H328" s="310"/>
      <c r="I328" s="201"/>
      <c r="J328" s="310"/>
      <c r="K328" s="205"/>
      <c r="L328" s="309"/>
      <c r="M328" s="199">
        <f>IF(L328="","",IF(N313="","Enter school enrollment",L328/N313))</f>
      </c>
      <c r="N328" s="196"/>
      <c r="O328" s="199">
        <f>IF(N328="","",IF(N313="","Enter school enrollment",N328/N313))</f>
      </c>
      <c r="R328" s="288"/>
    </row>
    <row r="329" spans="1:18" s="157" customFormat="1" ht="24.75" customHeight="1" hidden="1">
      <c r="A329" s="165" t="s">
        <v>164</v>
      </c>
      <c r="B329" s="203"/>
      <c r="C329" s="197"/>
      <c r="D329" s="202"/>
      <c r="E329" s="197"/>
      <c r="F329" s="206"/>
      <c r="G329" s="203"/>
      <c r="H329" s="197"/>
      <c r="I329" s="202"/>
      <c r="J329" s="197"/>
      <c r="K329" s="206"/>
      <c r="L329" s="309"/>
      <c r="M329" s="199">
        <f>IF(L329="","",IF(N313="","Enter school enrollment",L329/N313))</f>
      </c>
      <c r="N329" s="196"/>
      <c r="O329" s="199">
        <f>IF(N329="","",IF(N313="","Enter school enrollment",N329/N313))</f>
      </c>
      <c r="R329" s="288"/>
    </row>
    <row r="330" spans="1:18" s="157" customFormat="1" ht="24.75" customHeight="1" hidden="1" thickBot="1">
      <c r="A330" s="258" t="s">
        <v>14</v>
      </c>
      <c r="B330" s="209">
        <f>IF(SUM(B317:B329)=0,"",SUM(B317:B329))</f>
      </c>
      <c r="C330" s="396">
        <f>IF(B330="","",SUM(C320:C327)-SUMIF(D320:D327,"# Students Tested?",C320:C327))</f>
      </c>
      <c r="D330" s="259">
        <f>IF(B330="","",SUMPRODUCT(B320:B327,D320:D327)/B330)</f>
      </c>
      <c r="E330" s="396">
        <f>IF(B330="","",SUM(E320:E327)-SUMIF(F320:F327,"# Students Tested?",E320:E327))</f>
      </c>
      <c r="F330" s="260">
        <f>IF(B330="","",IF(E330="","",E330/B330))</f>
      </c>
      <c r="G330" s="209">
        <f>IF(SUM(G317:G329)=0,"",SUM(G317:G329))</f>
      </c>
      <c r="H330" s="396">
        <f>IF(G330="","",SUM(H320:H327)-SUMIF(I320:I327,"# Students Tested?",H320:H327))</f>
      </c>
      <c r="I330" s="259">
        <f>IF(G330="","",SUMPRODUCT(G320:G327,I320:I327)/G330)</f>
      </c>
      <c r="J330" s="396">
        <f>IF(G330="","",SUM(J320:J327)-SUMIF(K320:K327,"# Students Tested?",J320:J327))</f>
      </c>
      <c r="K330" s="260">
        <f>IF(G330="","",IF(J330="","",J330/G330))</f>
      </c>
      <c r="L330" s="207">
        <f>IF(SUM(L317:L329)=0,"",SUM(L317:L329))</f>
      </c>
      <c r="M330" s="199">
        <f>IF(L330="","",IF(N313="","Enter school enrollment",L330/N313))</f>
      </c>
      <c r="N330" s="208">
        <f>IF(SUM(N317:N329)=0,"",SUM(N317:N329))</f>
      </c>
      <c r="O330" s="199">
        <f>IF(N330="","",IF(N313="","Enter school enrollment",N330/N313))</f>
      </c>
      <c r="R330" s="288"/>
    </row>
    <row r="331" spans="1:18" s="157" customFormat="1" ht="18" customHeight="1" hidden="1">
      <c r="A331" s="567" t="s">
        <v>224</v>
      </c>
      <c r="B331" s="568"/>
      <c r="C331" s="568"/>
      <c r="D331" s="568"/>
      <c r="E331" s="568"/>
      <c r="F331" s="568"/>
      <c r="G331" s="568"/>
      <c r="H331" s="568"/>
      <c r="I331" s="568"/>
      <c r="J331" s="568"/>
      <c r="K331" s="568"/>
      <c r="L331" s="568"/>
      <c r="M331" s="568"/>
      <c r="N331" s="568"/>
      <c r="O331" s="569"/>
      <c r="R331" s="288"/>
    </row>
    <row r="332" spans="1:18" s="157" customFormat="1" ht="28.5" customHeight="1" hidden="1">
      <c r="A332" s="570" t="s">
        <v>42</v>
      </c>
      <c r="B332" s="548"/>
      <c r="C332" s="548"/>
      <c r="D332" s="548"/>
      <c r="E332" s="548"/>
      <c r="F332" s="547" t="s">
        <v>41</v>
      </c>
      <c r="G332" s="548"/>
      <c r="H332" s="548"/>
      <c r="I332" s="548"/>
      <c r="J332" s="548"/>
      <c r="K332" s="547" t="s">
        <v>116</v>
      </c>
      <c r="L332" s="548"/>
      <c r="M332" s="548"/>
      <c r="N332" s="548"/>
      <c r="O332" s="549"/>
      <c r="R332" s="288"/>
    </row>
    <row r="333" spans="1:18" s="157" customFormat="1" ht="42.75" customHeight="1" hidden="1" thickBot="1">
      <c r="A333" s="531"/>
      <c r="B333" s="532"/>
      <c r="C333" s="532"/>
      <c r="D333" s="532"/>
      <c r="E333" s="532"/>
      <c r="F333" s="533"/>
      <c r="G333" s="532"/>
      <c r="H333" s="532"/>
      <c r="I333" s="532"/>
      <c r="J333" s="532"/>
      <c r="K333" s="533"/>
      <c r="L333" s="532"/>
      <c r="M333" s="532"/>
      <c r="N333" s="532"/>
      <c r="O333" s="543"/>
      <c r="R333" s="288"/>
    </row>
    <row r="334" spans="1:15" ht="24.75" customHeight="1" hidden="1">
      <c r="A334" s="591" t="s">
        <v>402</v>
      </c>
      <c r="B334" s="592"/>
      <c r="C334" s="592"/>
      <c r="D334" s="592"/>
      <c r="E334" s="592"/>
      <c r="F334" s="592"/>
      <c r="G334" s="592"/>
      <c r="H334" s="592"/>
      <c r="I334" s="592"/>
      <c r="J334" s="592"/>
      <c r="K334" s="592"/>
      <c r="L334" s="592"/>
      <c r="M334" s="592"/>
      <c r="N334" s="592"/>
      <c r="O334" s="593"/>
    </row>
    <row r="335" spans="1:15" ht="21" customHeight="1" hidden="1" thickBot="1">
      <c r="A335" s="594" t="s">
        <v>524</v>
      </c>
      <c r="B335" s="595"/>
      <c r="C335" s="596"/>
      <c r="D335" s="589"/>
      <c r="E335" s="565"/>
      <c r="F335" s="590" t="s">
        <v>354</v>
      </c>
      <c r="G335" s="590"/>
      <c r="H335" s="590"/>
      <c r="I335" s="560"/>
      <c r="J335" s="561"/>
      <c r="K335" s="590" t="s">
        <v>346</v>
      </c>
      <c r="L335" s="590"/>
      <c r="M335" s="590"/>
      <c r="N335" s="565"/>
      <c r="O335" s="566"/>
    </row>
    <row r="336" spans="1:15" ht="21" customHeight="1" hidden="1">
      <c r="A336" s="586" t="s">
        <v>165</v>
      </c>
      <c r="B336" s="571" t="s">
        <v>7</v>
      </c>
      <c r="C336" s="572"/>
      <c r="D336" s="572"/>
      <c r="E336" s="572"/>
      <c r="F336" s="573"/>
      <c r="G336" s="574" t="s">
        <v>8</v>
      </c>
      <c r="H336" s="575"/>
      <c r="I336" s="575"/>
      <c r="J336" s="575"/>
      <c r="K336" s="576"/>
      <c r="L336" s="562" t="s">
        <v>6</v>
      </c>
      <c r="M336" s="563"/>
      <c r="N336" s="563"/>
      <c r="O336" s="564"/>
    </row>
    <row r="337" spans="1:20" ht="40.5" customHeight="1" hidden="1">
      <c r="A337" s="587"/>
      <c r="B337" s="577" t="s">
        <v>108</v>
      </c>
      <c r="C337" s="579" t="s">
        <v>28</v>
      </c>
      <c r="D337" s="580"/>
      <c r="E337" s="579" t="s">
        <v>29</v>
      </c>
      <c r="F337" s="581"/>
      <c r="G337" s="577" t="s">
        <v>108</v>
      </c>
      <c r="H337" s="579" t="s">
        <v>28</v>
      </c>
      <c r="I337" s="580"/>
      <c r="J337" s="579" t="s">
        <v>29</v>
      </c>
      <c r="K337" s="581"/>
      <c r="L337" s="582" t="s">
        <v>106</v>
      </c>
      <c r="M337" s="583"/>
      <c r="N337" s="584" t="s">
        <v>77</v>
      </c>
      <c r="O337" s="585"/>
      <c r="Q337" s="130" t="s">
        <v>217</v>
      </c>
      <c r="T337" s="157"/>
    </row>
    <row r="338" spans="1:15" ht="30.75" customHeight="1" hidden="1">
      <c r="A338" s="588"/>
      <c r="B338" s="578"/>
      <c r="C338" s="159" t="s">
        <v>151</v>
      </c>
      <c r="D338" s="160" t="s">
        <v>109</v>
      </c>
      <c r="E338" s="159" t="s">
        <v>151</v>
      </c>
      <c r="F338" s="160" t="s">
        <v>109</v>
      </c>
      <c r="G338" s="578"/>
      <c r="H338" s="159" t="s">
        <v>151</v>
      </c>
      <c r="I338" s="160" t="s">
        <v>109</v>
      </c>
      <c r="J338" s="159" t="s">
        <v>151</v>
      </c>
      <c r="K338" s="160" t="s">
        <v>109</v>
      </c>
      <c r="L338" s="225" t="s">
        <v>151</v>
      </c>
      <c r="M338" s="228" t="s">
        <v>30</v>
      </c>
      <c r="N338" s="228" t="s">
        <v>151</v>
      </c>
      <c r="O338" s="158" t="s">
        <v>30</v>
      </c>
    </row>
    <row r="339" spans="1:18" s="157" customFormat="1" ht="24.75" customHeight="1" hidden="1">
      <c r="A339" s="219" t="s">
        <v>152</v>
      </c>
      <c r="B339" s="203"/>
      <c r="C339" s="162"/>
      <c r="D339" s="161"/>
      <c r="E339" s="162"/>
      <c r="F339" s="204"/>
      <c r="G339" s="203"/>
      <c r="H339" s="162"/>
      <c r="I339" s="161"/>
      <c r="J339" s="162"/>
      <c r="K339" s="204"/>
      <c r="L339" s="309"/>
      <c r="M339" s="199">
        <f>IF(L339="","",IF(N335="","Enter school enrollment",L339/N335))</f>
      </c>
      <c r="N339" s="196"/>
      <c r="O339" s="199">
        <f>IF(N339="","",IF(N335="","Enter school enrollment",N339/N335))</f>
      </c>
      <c r="R339" s="288"/>
    </row>
    <row r="340" spans="1:18" s="157" customFormat="1" ht="24.75" customHeight="1" hidden="1">
      <c r="A340" s="165" t="s">
        <v>153</v>
      </c>
      <c r="B340" s="203"/>
      <c r="C340" s="162"/>
      <c r="D340" s="161"/>
      <c r="E340" s="162"/>
      <c r="F340" s="204"/>
      <c r="G340" s="203"/>
      <c r="H340" s="162"/>
      <c r="I340" s="161"/>
      <c r="J340" s="162"/>
      <c r="K340" s="204"/>
      <c r="L340" s="309"/>
      <c r="M340" s="199">
        <f>IF(L340="","",IF(N335="","Enter school enrollment",L340/N335))</f>
      </c>
      <c r="N340" s="196"/>
      <c r="O340" s="199">
        <f>IF(N340="","",IF(N335="","Enter school enrollment",N340/N335))</f>
      </c>
      <c r="R340" s="288"/>
    </row>
    <row r="341" spans="1:18" s="157" customFormat="1" ht="24.75" customHeight="1" hidden="1">
      <c r="A341" s="165" t="s">
        <v>154</v>
      </c>
      <c r="B341" s="203"/>
      <c r="C341" s="162"/>
      <c r="D341" s="161"/>
      <c r="E341" s="162"/>
      <c r="F341" s="204"/>
      <c r="G341" s="203"/>
      <c r="H341" s="162"/>
      <c r="I341" s="161"/>
      <c r="J341" s="162"/>
      <c r="K341" s="204"/>
      <c r="L341" s="309"/>
      <c r="M341" s="199">
        <f>IF(L341="","",IF(N335="","Enter school enrollment",L341/N335))</f>
      </c>
      <c r="N341" s="196"/>
      <c r="O341" s="199">
        <f>IF(N341="","",IF(N335="","Enter school enrollment",N341/N335))</f>
      </c>
      <c r="R341" s="288"/>
    </row>
    <row r="342" spans="1:18" s="157" customFormat="1" ht="24.75" customHeight="1" hidden="1">
      <c r="A342" s="165" t="s">
        <v>155</v>
      </c>
      <c r="B342" s="309"/>
      <c r="C342" s="310"/>
      <c r="D342" s="259">
        <f aca="true" t="shared" si="60" ref="D342:D347">IF(AND(B342="",C342=""),"",IF(AND(B342="",C342&lt;&gt;""),"# Students Tested?",IF(B342="","",C342/B342)))</f>
      </c>
      <c r="E342" s="310"/>
      <c r="F342" s="259">
        <f aca="true" t="shared" si="61" ref="F342:F347">IF(AND(B342="",E342=""),"",IF(AND(B342="",E342&lt;&gt;""),"# Students Tested?",IF(B342="","",E342/B342)))</f>
      </c>
      <c r="G342" s="309"/>
      <c r="H342" s="310"/>
      <c r="I342" s="259">
        <f aca="true" t="shared" si="62" ref="I342:I347">IF(AND(G342="",H342=""),"",IF(AND(G342="",H342&lt;&gt;""),"# Students Tested?",IF(G342="","",H342/G342)))</f>
      </c>
      <c r="J342" s="310"/>
      <c r="K342" s="259">
        <f aca="true" t="shared" si="63" ref="K342:K347">IF(AND(G342="",J342=""),"",IF(AND(G342="",J342&lt;&gt;""),"# Students Tested?",IF(G342="","",J342/G342)))</f>
      </c>
      <c r="L342" s="309"/>
      <c r="M342" s="199">
        <f>IF(L342="","",IF(N335="","Enter school enrollment",L342/N335))</f>
      </c>
      <c r="N342" s="196"/>
      <c r="O342" s="199">
        <f>IF(N342="","",IF(N335="","Enter school enrollment",N342/N335))</f>
      </c>
      <c r="R342" s="288"/>
    </row>
    <row r="343" spans="1:18" s="157" customFormat="1" ht="24.75" customHeight="1" hidden="1">
      <c r="A343" s="165" t="s">
        <v>156</v>
      </c>
      <c r="B343" s="309"/>
      <c r="C343" s="310"/>
      <c r="D343" s="259">
        <f t="shared" si="60"/>
      </c>
      <c r="E343" s="310"/>
      <c r="F343" s="259">
        <f t="shared" si="61"/>
      </c>
      <c r="G343" s="309"/>
      <c r="H343" s="310"/>
      <c r="I343" s="259">
        <f t="shared" si="62"/>
      </c>
      <c r="J343" s="310"/>
      <c r="K343" s="259">
        <f t="shared" si="63"/>
      </c>
      <c r="L343" s="309"/>
      <c r="M343" s="199">
        <f>IF(L343="","",IF(N335="","Enter school enrollment",L343/N335))</f>
      </c>
      <c r="N343" s="196"/>
      <c r="O343" s="199">
        <f>IF(N343="","",IF(N335="","Enter school enrollment",N343/N335))</f>
      </c>
      <c r="R343" s="288"/>
    </row>
    <row r="344" spans="1:18" s="157" customFormat="1" ht="24.75" customHeight="1" hidden="1">
      <c r="A344" s="165" t="s">
        <v>157</v>
      </c>
      <c r="B344" s="309"/>
      <c r="C344" s="310"/>
      <c r="D344" s="259">
        <f t="shared" si="60"/>
      </c>
      <c r="E344" s="310"/>
      <c r="F344" s="259">
        <f t="shared" si="61"/>
      </c>
      <c r="G344" s="309"/>
      <c r="H344" s="310"/>
      <c r="I344" s="259">
        <f t="shared" si="62"/>
      </c>
      <c r="J344" s="310"/>
      <c r="K344" s="259">
        <f t="shared" si="63"/>
      </c>
      <c r="L344" s="309"/>
      <c r="M344" s="199">
        <f>IF(L344="","",IF(N335="","Enter school enrollment",L344/N335))</f>
      </c>
      <c r="N344" s="196"/>
      <c r="O344" s="199">
        <f>IF(N344="","",IF(N335="","Enter school enrollment",N344/N335))</f>
      </c>
      <c r="R344" s="288"/>
    </row>
    <row r="345" spans="1:18" s="157" customFormat="1" ht="24.75" customHeight="1" hidden="1">
      <c r="A345" s="165" t="s">
        <v>158</v>
      </c>
      <c r="B345" s="309"/>
      <c r="C345" s="310"/>
      <c r="D345" s="259">
        <f t="shared" si="60"/>
      </c>
      <c r="E345" s="310"/>
      <c r="F345" s="259">
        <f t="shared" si="61"/>
      </c>
      <c r="G345" s="309"/>
      <c r="H345" s="310"/>
      <c r="I345" s="259">
        <f t="shared" si="62"/>
      </c>
      <c r="J345" s="310"/>
      <c r="K345" s="259">
        <f t="shared" si="63"/>
      </c>
      <c r="L345" s="309"/>
      <c r="M345" s="199">
        <f>IF(L345="","",IF(N335="","Enter school enrollment",L345/N335))</f>
      </c>
      <c r="N345" s="196"/>
      <c r="O345" s="199">
        <f>IF(N345="","",IF(N335="","Enter school enrollment",N345/N335))</f>
      </c>
      <c r="R345" s="288"/>
    </row>
    <row r="346" spans="1:18" s="157" customFormat="1" ht="24.75" customHeight="1" hidden="1">
      <c r="A346" s="165" t="s">
        <v>159</v>
      </c>
      <c r="B346" s="309"/>
      <c r="C346" s="310"/>
      <c r="D346" s="259">
        <f t="shared" si="60"/>
      </c>
      <c r="E346" s="310"/>
      <c r="F346" s="259">
        <f t="shared" si="61"/>
      </c>
      <c r="G346" s="309"/>
      <c r="H346" s="310"/>
      <c r="I346" s="259">
        <f t="shared" si="62"/>
      </c>
      <c r="J346" s="310"/>
      <c r="K346" s="259">
        <f t="shared" si="63"/>
      </c>
      <c r="L346" s="309"/>
      <c r="M346" s="199">
        <f>IF(L346="","",IF(N335="","Enter school enrollment",L346/N335))</f>
      </c>
      <c r="N346" s="196"/>
      <c r="O346" s="199">
        <f>IF(N346="","",IF(N335="","Enter school enrollment",N346/N335))</f>
      </c>
      <c r="R346" s="288"/>
    </row>
    <row r="347" spans="1:18" s="157" customFormat="1" ht="24.75" customHeight="1" hidden="1">
      <c r="A347" s="165" t="s">
        <v>160</v>
      </c>
      <c r="B347" s="309"/>
      <c r="C347" s="310"/>
      <c r="D347" s="259">
        <f t="shared" si="60"/>
      </c>
      <c r="E347" s="310"/>
      <c r="F347" s="259">
        <f t="shared" si="61"/>
      </c>
      <c r="G347" s="309"/>
      <c r="H347" s="310"/>
      <c r="I347" s="259">
        <f t="shared" si="62"/>
      </c>
      <c r="J347" s="310"/>
      <c r="K347" s="259">
        <f t="shared" si="63"/>
      </c>
      <c r="L347" s="309"/>
      <c r="M347" s="199">
        <f>IF(L347="","",IF(N335="","Enter school enrollment",L347/N335))</f>
      </c>
      <c r="N347" s="196"/>
      <c r="O347" s="199">
        <f>IF(N347="","",IF(N335="","Enter school enrollment",N347/N335))</f>
      </c>
      <c r="R347" s="288"/>
    </row>
    <row r="348" spans="1:18" s="157" customFormat="1" ht="24.75" customHeight="1" hidden="1">
      <c r="A348" s="165" t="s">
        <v>161</v>
      </c>
      <c r="B348" s="203"/>
      <c r="C348" s="163"/>
      <c r="D348" s="261"/>
      <c r="E348" s="163"/>
      <c r="F348" s="262"/>
      <c r="G348" s="203"/>
      <c r="H348" s="164"/>
      <c r="I348" s="261"/>
      <c r="J348" s="163"/>
      <c r="K348" s="262"/>
      <c r="L348" s="309"/>
      <c r="M348" s="199">
        <f>IF(L348="","",IF(N335="","Enter school enrollment",L348/N335))</f>
      </c>
      <c r="N348" s="196"/>
      <c r="O348" s="199">
        <f>IF(N348="","",IF(N335="","Enter school enrollment",N348/N335))</f>
      </c>
      <c r="R348" s="288"/>
    </row>
    <row r="349" spans="1:18" s="157" customFormat="1" ht="24.75" customHeight="1" hidden="1">
      <c r="A349" s="165" t="s">
        <v>162</v>
      </c>
      <c r="B349" s="309"/>
      <c r="C349" s="315"/>
      <c r="D349" s="259">
        <f>IF(AND(B349="",C349=""),"",IF(AND(B349="",C349&lt;&gt;""),"# Students Tested?",IF(B349="","",C349/B349)))</f>
      </c>
      <c r="E349" s="311"/>
      <c r="F349" s="259">
        <f>IF(AND(B349="",E349=""),"",IF(AND(B349="",E349&lt;&gt;""),"# Students Tested?",IF(B349="","",E349/B349)))</f>
      </c>
      <c r="G349" s="203"/>
      <c r="H349" s="163"/>
      <c r="I349" s="259">
        <f>IF(AND(G349="",H349=""),"",IF(AND(G349="",H349&lt;&gt;""),"# Students Tested?",IF(G349="","",H349/G349)))</f>
      </c>
      <c r="J349" s="163"/>
      <c r="K349" s="259">
        <f>IF(AND(G349="",J349=""),"",IF(AND(G349="",J349&lt;&gt;""),"# Students Tested?",IF(G349="","",J349/G349)))</f>
      </c>
      <c r="L349" s="309"/>
      <c r="M349" s="199">
        <f>IF(L349="","",IF(N335="","Enter school enrollment",L349/N335))</f>
      </c>
      <c r="N349" s="196"/>
      <c r="O349" s="199">
        <f>IF(N349="","",IF(N335="","Enter school enrollment",N349/N335))</f>
      </c>
      <c r="R349" s="288"/>
    </row>
    <row r="350" spans="1:18" s="157" customFormat="1" ht="24.75" customHeight="1" hidden="1">
      <c r="A350" s="165" t="s">
        <v>163</v>
      </c>
      <c r="B350" s="203"/>
      <c r="C350" s="163"/>
      <c r="D350" s="201"/>
      <c r="E350" s="163"/>
      <c r="F350" s="205"/>
      <c r="G350" s="309"/>
      <c r="H350" s="310"/>
      <c r="I350" s="201"/>
      <c r="J350" s="310"/>
      <c r="K350" s="205"/>
      <c r="L350" s="309"/>
      <c r="M350" s="199">
        <f>IF(L350="","",IF(N335="","Enter school enrollment",L350/N335))</f>
      </c>
      <c r="N350" s="196"/>
      <c r="O350" s="199">
        <f>IF(N350="","",IF(N335="","Enter school enrollment",N350/N335))</f>
      </c>
      <c r="R350" s="288"/>
    </row>
    <row r="351" spans="1:18" s="157" customFormat="1" ht="24.75" customHeight="1" hidden="1">
      <c r="A351" s="165" t="s">
        <v>164</v>
      </c>
      <c r="B351" s="203"/>
      <c r="C351" s="197"/>
      <c r="D351" s="202"/>
      <c r="E351" s="197"/>
      <c r="F351" s="206"/>
      <c r="G351" s="203"/>
      <c r="H351" s="197"/>
      <c r="I351" s="202"/>
      <c r="J351" s="197"/>
      <c r="K351" s="206"/>
      <c r="L351" s="309"/>
      <c r="M351" s="199">
        <f>IF(L351="","",IF(N335="","Enter school enrollment",L351/N335))</f>
      </c>
      <c r="N351" s="196"/>
      <c r="O351" s="199">
        <f>IF(N351="","",IF(N335="","Enter school enrollment",N351/N335))</f>
      </c>
      <c r="R351" s="288"/>
    </row>
    <row r="352" spans="1:18" s="157" customFormat="1" ht="24.75" customHeight="1" hidden="1" thickBot="1">
      <c r="A352" s="258" t="s">
        <v>14</v>
      </c>
      <c r="B352" s="209">
        <f>IF(SUM(B339:B351)=0,"",SUM(B339:B351))</f>
      </c>
      <c r="C352" s="396">
        <f>IF(B352="","",SUM(C342:C349)-SUMIF(D342:D349,"# Students Tested?",C342:C349))</f>
      </c>
      <c r="D352" s="259">
        <f>IF(B352="","",SUMPRODUCT(B342:B349,D342:D349)/B352)</f>
      </c>
      <c r="E352" s="396">
        <f>IF(B352="","",SUM(E342:E349)-SUMIF(F342:F349,"# Students Tested?",E342:E349))</f>
      </c>
      <c r="F352" s="260">
        <f>IF(B352="","",IF(E352="","",E352/B352))</f>
      </c>
      <c r="G352" s="209">
        <f>IF(SUM(G339:G351)=0,"",SUM(G339:G351))</f>
      </c>
      <c r="H352" s="396">
        <f>IF(G352="","",SUM(H342:H349)-SUMIF(I342:I349,"# Students Tested?",H342:H349))</f>
      </c>
      <c r="I352" s="259">
        <f>IF(G352="","",SUMPRODUCT(G342:G349,I342:I349)/G352)</f>
      </c>
      <c r="J352" s="396">
        <f>IF(G352="","",SUM(J342:J349)-SUMIF(K342:K349,"# Students Tested?",J342:J349))</f>
      </c>
      <c r="K352" s="260">
        <f>IF(G352="","",IF(J352="","",J352/G352))</f>
      </c>
      <c r="L352" s="207">
        <f>IF(SUM(L339:L351)=0,"",SUM(L339:L351))</f>
      </c>
      <c r="M352" s="199">
        <f>IF(L352="","",IF(N335="","Enter school enrollment",L352/N335))</f>
      </c>
      <c r="N352" s="208">
        <f>IF(SUM(N339:N351)=0,"",SUM(N339:N351))</f>
      </c>
      <c r="O352" s="199">
        <f>IF(N352="","",IF(N335="","Enter school enrollment",N352/N335))</f>
      </c>
      <c r="R352" s="288"/>
    </row>
    <row r="353" spans="1:18" s="157" customFormat="1" ht="18" customHeight="1" hidden="1">
      <c r="A353" s="567" t="s">
        <v>224</v>
      </c>
      <c r="B353" s="568"/>
      <c r="C353" s="568"/>
      <c r="D353" s="568"/>
      <c r="E353" s="568"/>
      <c r="F353" s="568"/>
      <c r="G353" s="568"/>
      <c r="H353" s="568"/>
      <c r="I353" s="568"/>
      <c r="J353" s="568"/>
      <c r="K353" s="568"/>
      <c r="L353" s="568"/>
      <c r="M353" s="568"/>
      <c r="N353" s="568"/>
      <c r="O353" s="569"/>
      <c r="R353" s="288"/>
    </row>
    <row r="354" spans="1:18" s="157" customFormat="1" ht="28.5" customHeight="1" hidden="1">
      <c r="A354" s="570" t="s">
        <v>42</v>
      </c>
      <c r="B354" s="548"/>
      <c r="C354" s="548"/>
      <c r="D354" s="548"/>
      <c r="E354" s="548"/>
      <c r="F354" s="547" t="s">
        <v>41</v>
      </c>
      <c r="G354" s="548"/>
      <c r="H354" s="548"/>
      <c r="I354" s="548"/>
      <c r="J354" s="548"/>
      <c r="K354" s="547" t="s">
        <v>116</v>
      </c>
      <c r="L354" s="548"/>
      <c r="M354" s="548"/>
      <c r="N354" s="548"/>
      <c r="O354" s="549"/>
      <c r="R354" s="288"/>
    </row>
    <row r="355" spans="1:18" s="157" customFormat="1" ht="42.75" customHeight="1" hidden="1" thickBot="1">
      <c r="A355" s="531"/>
      <c r="B355" s="532"/>
      <c r="C355" s="532"/>
      <c r="D355" s="532"/>
      <c r="E355" s="532"/>
      <c r="F355" s="533"/>
      <c r="G355" s="532"/>
      <c r="H355" s="532"/>
      <c r="I355" s="532"/>
      <c r="J355" s="532"/>
      <c r="K355" s="533"/>
      <c r="L355" s="532"/>
      <c r="M355" s="532"/>
      <c r="N355" s="532"/>
      <c r="O355" s="543"/>
      <c r="R355" s="288"/>
    </row>
    <row r="356" spans="1:15" ht="24.75" customHeight="1" hidden="1">
      <c r="A356" s="591" t="s">
        <v>401</v>
      </c>
      <c r="B356" s="592"/>
      <c r="C356" s="592"/>
      <c r="D356" s="592"/>
      <c r="E356" s="592"/>
      <c r="F356" s="592"/>
      <c r="G356" s="592"/>
      <c r="H356" s="592"/>
      <c r="I356" s="592"/>
      <c r="J356" s="592"/>
      <c r="K356" s="592"/>
      <c r="L356" s="592"/>
      <c r="M356" s="592"/>
      <c r="N356" s="592"/>
      <c r="O356" s="593"/>
    </row>
    <row r="357" spans="1:15" ht="21" customHeight="1" hidden="1" thickBot="1">
      <c r="A357" s="594" t="s">
        <v>524</v>
      </c>
      <c r="B357" s="595"/>
      <c r="C357" s="596"/>
      <c r="D357" s="589"/>
      <c r="E357" s="565"/>
      <c r="F357" s="590" t="s">
        <v>354</v>
      </c>
      <c r="G357" s="590"/>
      <c r="H357" s="590"/>
      <c r="I357" s="560"/>
      <c r="J357" s="561"/>
      <c r="K357" s="590" t="s">
        <v>346</v>
      </c>
      <c r="L357" s="590"/>
      <c r="M357" s="590"/>
      <c r="N357" s="565"/>
      <c r="O357" s="566"/>
    </row>
    <row r="358" spans="1:15" ht="21" customHeight="1" hidden="1">
      <c r="A358" s="586" t="s">
        <v>165</v>
      </c>
      <c r="B358" s="571" t="s">
        <v>7</v>
      </c>
      <c r="C358" s="572"/>
      <c r="D358" s="572"/>
      <c r="E358" s="572"/>
      <c r="F358" s="573"/>
      <c r="G358" s="574" t="s">
        <v>8</v>
      </c>
      <c r="H358" s="575"/>
      <c r="I358" s="575"/>
      <c r="J358" s="575"/>
      <c r="K358" s="576"/>
      <c r="L358" s="562" t="s">
        <v>6</v>
      </c>
      <c r="M358" s="563"/>
      <c r="N358" s="563"/>
      <c r="O358" s="564"/>
    </row>
    <row r="359" spans="1:20" ht="42" customHeight="1" hidden="1">
      <c r="A359" s="587"/>
      <c r="B359" s="577" t="s">
        <v>108</v>
      </c>
      <c r="C359" s="579" t="s">
        <v>28</v>
      </c>
      <c r="D359" s="580"/>
      <c r="E359" s="579" t="s">
        <v>29</v>
      </c>
      <c r="F359" s="581"/>
      <c r="G359" s="577" t="s">
        <v>108</v>
      </c>
      <c r="H359" s="579" t="s">
        <v>28</v>
      </c>
      <c r="I359" s="580"/>
      <c r="J359" s="579" t="s">
        <v>29</v>
      </c>
      <c r="K359" s="581"/>
      <c r="L359" s="582" t="s">
        <v>106</v>
      </c>
      <c r="M359" s="583"/>
      <c r="N359" s="584" t="s">
        <v>77</v>
      </c>
      <c r="O359" s="585"/>
      <c r="Q359" s="130" t="s">
        <v>216</v>
      </c>
      <c r="T359" s="157"/>
    </row>
    <row r="360" spans="1:15" ht="30.75" customHeight="1" hidden="1">
      <c r="A360" s="588"/>
      <c r="B360" s="578"/>
      <c r="C360" s="159" t="s">
        <v>151</v>
      </c>
      <c r="D360" s="160" t="s">
        <v>109</v>
      </c>
      <c r="E360" s="159" t="s">
        <v>151</v>
      </c>
      <c r="F360" s="160" t="s">
        <v>109</v>
      </c>
      <c r="G360" s="578"/>
      <c r="H360" s="159" t="s">
        <v>151</v>
      </c>
      <c r="I360" s="160" t="s">
        <v>109</v>
      </c>
      <c r="J360" s="159" t="s">
        <v>151</v>
      </c>
      <c r="K360" s="160" t="s">
        <v>109</v>
      </c>
      <c r="L360" s="225" t="s">
        <v>151</v>
      </c>
      <c r="M360" s="228" t="s">
        <v>30</v>
      </c>
      <c r="N360" s="228" t="s">
        <v>151</v>
      </c>
      <c r="O360" s="158" t="s">
        <v>30</v>
      </c>
    </row>
    <row r="361" spans="1:18" s="157" customFormat="1" ht="24.75" customHeight="1" hidden="1">
      <c r="A361" s="219" t="s">
        <v>152</v>
      </c>
      <c r="B361" s="203"/>
      <c r="C361" s="162"/>
      <c r="D361" s="161"/>
      <c r="E361" s="162"/>
      <c r="F361" s="204"/>
      <c r="G361" s="203"/>
      <c r="H361" s="162"/>
      <c r="I361" s="161"/>
      <c r="J361" s="162"/>
      <c r="K361" s="204"/>
      <c r="L361" s="309"/>
      <c r="M361" s="199">
        <f>IF(L361="","",IF(N357="","Enter school enrollment",L361/N357))</f>
      </c>
      <c r="N361" s="196"/>
      <c r="O361" s="199">
        <f>IF(N361="","",IF(N357="","Enter school enrollment",N361/N357))</f>
      </c>
      <c r="R361" s="288"/>
    </row>
    <row r="362" spans="1:18" s="157" customFormat="1" ht="24.75" customHeight="1" hidden="1">
      <c r="A362" s="165" t="s">
        <v>153</v>
      </c>
      <c r="B362" s="203"/>
      <c r="C362" s="162"/>
      <c r="D362" s="161"/>
      <c r="E362" s="162"/>
      <c r="F362" s="204"/>
      <c r="G362" s="203"/>
      <c r="H362" s="162"/>
      <c r="I362" s="161"/>
      <c r="J362" s="162"/>
      <c r="K362" s="204"/>
      <c r="L362" s="309"/>
      <c r="M362" s="199">
        <f>IF(L362="","",IF(N357="","Enter school enrollment",L362/N357))</f>
      </c>
      <c r="N362" s="196"/>
      <c r="O362" s="199">
        <f>IF(N362="","",IF(N357="","Enter school enrollment",N362/N357))</f>
      </c>
      <c r="R362" s="288"/>
    </row>
    <row r="363" spans="1:18" s="157" customFormat="1" ht="24.75" customHeight="1" hidden="1">
      <c r="A363" s="165" t="s">
        <v>154</v>
      </c>
      <c r="B363" s="203"/>
      <c r="C363" s="162"/>
      <c r="D363" s="161"/>
      <c r="E363" s="162"/>
      <c r="F363" s="204"/>
      <c r="G363" s="203"/>
      <c r="H363" s="162"/>
      <c r="I363" s="161"/>
      <c r="J363" s="162"/>
      <c r="K363" s="204"/>
      <c r="L363" s="309"/>
      <c r="M363" s="199">
        <f>IF(L363="","",IF(N357="","Enter school enrollment",L363/N357))</f>
      </c>
      <c r="N363" s="196"/>
      <c r="O363" s="199">
        <f>IF(N363="","",IF(N357="","Enter school enrollment",N363/N357))</f>
      </c>
      <c r="R363" s="288"/>
    </row>
    <row r="364" spans="1:18" s="157" customFormat="1" ht="24.75" customHeight="1" hidden="1">
      <c r="A364" s="165" t="s">
        <v>155</v>
      </c>
      <c r="B364" s="309"/>
      <c r="C364" s="310"/>
      <c r="D364" s="259">
        <f aca="true" t="shared" si="64" ref="D364:D369">IF(AND(B364="",C364=""),"",IF(AND(B364="",C364&lt;&gt;""),"# Students Tested?",IF(B364="","",C364/B364)))</f>
      </c>
      <c r="E364" s="310"/>
      <c r="F364" s="259">
        <f aca="true" t="shared" si="65" ref="F364:F369">IF(AND(B364="",E364=""),"",IF(AND(B364="",E364&lt;&gt;""),"# Students Tested?",IF(B364="","",E364/B364)))</f>
      </c>
      <c r="G364" s="309"/>
      <c r="H364" s="310"/>
      <c r="I364" s="259">
        <f aca="true" t="shared" si="66" ref="I364:I369">IF(AND(G364="",H364=""),"",IF(AND(G364="",H364&lt;&gt;""),"# Students Tested?",IF(G364="","",H364/G364)))</f>
      </c>
      <c r="J364" s="310"/>
      <c r="K364" s="259">
        <f aca="true" t="shared" si="67" ref="K364:K369">IF(AND(G364="",J364=""),"",IF(AND(G364="",J364&lt;&gt;""),"# Students Tested?",IF(G364="","",J364/G364)))</f>
      </c>
      <c r="L364" s="309"/>
      <c r="M364" s="199">
        <f>IF(L364="","",IF(N357="","Enter school enrollment",L364/N357))</f>
      </c>
      <c r="N364" s="196"/>
      <c r="O364" s="199">
        <f>IF(N364="","",IF(N357="","Enter school enrollment",N364/N357))</f>
      </c>
      <c r="R364" s="288"/>
    </row>
    <row r="365" spans="1:18" s="157" customFormat="1" ht="24.75" customHeight="1" hidden="1">
      <c r="A365" s="165" t="s">
        <v>156</v>
      </c>
      <c r="B365" s="309"/>
      <c r="C365" s="310"/>
      <c r="D365" s="259">
        <f t="shared" si="64"/>
      </c>
      <c r="E365" s="310"/>
      <c r="F365" s="259">
        <f t="shared" si="65"/>
      </c>
      <c r="G365" s="309"/>
      <c r="H365" s="310"/>
      <c r="I365" s="259">
        <f t="shared" si="66"/>
      </c>
      <c r="J365" s="310"/>
      <c r="K365" s="259">
        <f t="shared" si="67"/>
      </c>
      <c r="L365" s="309"/>
      <c r="M365" s="199">
        <f>IF(L365="","",IF(N357="","Enter school enrollment",L365/N357))</f>
      </c>
      <c r="N365" s="196"/>
      <c r="O365" s="199">
        <f>IF(N365="","",IF(N357="","Enter school enrollment",N365/N357))</f>
      </c>
      <c r="R365" s="288"/>
    </row>
    <row r="366" spans="1:18" s="157" customFormat="1" ht="24.75" customHeight="1" hidden="1">
      <c r="A366" s="165" t="s">
        <v>157</v>
      </c>
      <c r="B366" s="309"/>
      <c r="C366" s="310"/>
      <c r="D366" s="259">
        <f t="shared" si="64"/>
      </c>
      <c r="E366" s="310"/>
      <c r="F366" s="259">
        <f t="shared" si="65"/>
      </c>
      <c r="G366" s="309"/>
      <c r="H366" s="310"/>
      <c r="I366" s="259">
        <f t="shared" si="66"/>
      </c>
      <c r="J366" s="310"/>
      <c r="K366" s="259">
        <f t="shared" si="67"/>
      </c>
      <c r="L366" s="309"/>
      <c r="M366" s="199">
        <f>IF(L366="","",IF(N357="","Enter school enrollment",L366/N357))</f>
      </c>
      <c r="N366" s="196"/>
      <c r="O366" s="199">
        <f>IF(N366="","",IF(N357="","Enter school enrollment",N366/N357))</f>
      </c>
      <c r="R366" s="288"/>
    </row>
    <row r="367" spans="1:18" s="157" customFormat="1" ht="24.75" customHeight="1" hidden="1">
      <c r="A367" s="165" t="s">
        <v>158</v>
      </c>
      <c r="B367" s="309"/>
      <c r="C367" s="310"/>
      <c r="D367" s="259">
        <f t="shared" si="64"/>
      </c>
      <c r="E367" s="310"/>
      <c r="F367" s="259">
        <f t="shared" si="65"/>
      </c>
      <c r="G367" s="309"/>
      <c r="H367" s="310"/>
      <c r="I367" s="259">
        <f t="shared" si="66"/>
      </c>
      <c r="J367" s="310"/>
      <c r="K367" s="259">
        <f t="shared" si="67"/>
      </c>
      <c r="L367" s="309"/>
      <c r="M367" s="199">
        <f>IF(L367="","",IF(N357="","Enter school enrollment",L367/N357))</f>
      </c>
      <c r="N367" s="196"/>
      <c r="O367" s="199">
        <f>IF(N367="","",IF(N357="","Enter school enrollment",N367/N357))</f>
      </c>
      <c r="R367" s="288"/>
    </row>
    <row r="368" spans="1:18" s="157" customFormat="1" ht="24.75" customHeight="1" hidden="1">
      <c r="A368" s="165" t="s">
        <v>159</v>
      </c>
      <c r="B368" s="309"/>
      <c r="C368" s="310"/>
      <c r="D368" s="259">
        <f t="shared" si="64"/>
      </c>
      <c r="E368" s="310"/>
      <c r="F368" s="259">
        <f t="shared" si="65"/>
      </c>
      <c r="G368" s="309"/>
      <c r="H368" s="310"/>
      <c r="I368" s="259">
        <f t="shared" si="66"/>
      </c>
      <c r="J368" s="310"/>
      <c r="K368" s="259">
        <f t="shared" si="67"/>
      </c>
      <c r="L368" s="309"/>
      <c r="M368" s="199">
        <f>IF(L368="","",IF(N357="","Enter school enrollment",L368/N357))</f>
      </c>
      <c r="N368" s="196"/>
      <c r="O368" s="199">
        <f>IF(N368="","",IF(N357="","Enter school enrollment",N368/N357))</f>
      </c>
      <c r="R368" s="288"/>
    </row>
    <row r="369" spans="1:18" s="157" customFormat="1" ht="24.75" customHeight="1" hidden="1">
      <c r="A369" s="165" t="s">
        <v>160</v>
      </c>
      <c r="B369" s="309"/>
      <c r="C369" s="310"/>
      <c r="D369" s="259">
        <f t="shared" si="64"/>
      </c>
      <c r="E369" s="310"/>
      <c r="F369" s="259">
        <f t="shared" si="65"/>
      </c>
      <c r="G369" s="309"/>
      <c r="H369" s="310"/>
      <c r="I369" s="259">
        <f t="shared" si="66"/>
      </c>
      <c r="J369" s="310"/>
      <c r="K369" s="259">
        <f t="shared" si="67"/>
      </c>
      <c r="L369" s="309"/>
      <c r="M369" s="199">
        <f>IF(L369="","",IF(N357="","Enter school enrollment",L369/N357))</f>
      </c>
      <c r="N369" s="196"/>
      <c r="O369" s="199">
        <f>IF(N369="","",IF(N357="","Enter school enrollment",N369/N357))</f>
      </c>
      <c r="R369" s="288"/>
    </row>
    <row r="370" spans="1:18" s="157" customFormat="1" ht="24.75" customHeight="1" hidden="1">
      <c r="A370" s="165" t="s">
        <v>161</v>
      </c>
      <c r="B370" s="203"/>
      <c r="C370" s="163"/>
      <c r="D370" s="261"/>
      <c r="E370" s="163"/>
      <c r="F370" s="262"/>
      <c r="G370" s="203"/>
      <c r="H370" s="164"/>
      <c r="I370" s="261"/>
      <c r="J370" s="163"/>
      <c r="K370" s="262"/>
      <c r="L370" s="309"/>
      <c r="M370" s="199">
        <f>IF(L370="","",IF(N357="","Enter school enrollment",L370/N357))</f>
      </c>
      <c r="N370" s="196"/>
      <c r="O370" s="199">
        <f>IF(N370="","",IF(N357="","Enter school enrollment",N370/N357))</f>
      </c>
      <c r="R370" s="288"/>
    </row>
    <row r="371" spans="1:18" s="157" customFormat="1" ht="24.75" customHeight="1" hidden="1">
      <c r="A371" s="165" t="s">
        <v>162</v>
      </c>
      <c r="B371" s="309"/>
      <c r="C371" s="315"/>
      <c r="D371" s="259">
        <f>IF(AND(B371="",C371=""),"",IF(AND(B371="",C371&lt;&gt;""),"# Students Tested?",IF(B371="","",C371/B371)))</f>
      </c>
      <c r="E371" s="311"/>
      <c r="F371" s="259">
        <f>IF(AND(B371="",E371=""),"",IF(AND(B371="",E371&lt;&gt;""),"# Students Tested?",IF(B371="","",E371/B371)))</f>
      </c>
      <c r="G371" s="203"/>
      <c r="H371" s="163"/>
      <c r="I371" s="259">
        <f>IF(AND(G371="",H371=""),"",IF(AND(G371="",H371&lt;&gt;""),"# Students Tested?",IF(G371="","",H371/G371)))</f>
      </c>
      <c r="J371" s="163"/>
      <c r="K371" s="259">
        <f>IF(AND(G371="",J371=""),"",IF(AND(G371="",J371&lt;&gt;""),"# Students Tested?",IF(G371="","",J371/G371)))</f>
      </c>
      <c r="L371" s="309"/>
      <c r="M371" s="199">
        <f>IF(L371="","",IF(N357="","Enter school enrollment",L371/N357))</f>
      </c>
      <c r="N371" s="196"/>
      <c r="O371" s="199">
        <f>IF(N371="","",IF(N357="","Enter school enrollment",N371/N357))</f>
      </c>
      <c r="R371" s="288"/>
    </row>
    <row r="372" spans="1:18" s="157" customFormat="1" ht="24.75" customHeight="1" hidden="1">
      <c r="A372" s="165" t="s">
        <v>163</v>
      </c>
      <c r="B372" s="203"/>
      <c r="C372" s="163"/>
      <c r="D372" s="201"/>
      <c r="E372" s="163"/>
      <c r="F372" s="205"/>
      <c r="G372" s="309"/>
      <c r="H372" s="310"/>
      <c r="I372" s="201"/>
      <c r="J372" s="310"/>
      <c r="K372" s="205"/>
      <c r="L372" s="309"/>
      <c r="M372" s="199">
        <f>IF(L372="","",IF(N357="","Enter school enrollment",L372/N357))</f>
      </c>
      <c r="N372" s="196"/>
      <c r="O372" s="199">
        <f>IF(N372="","",IF(N357="","Enter school enrollment",N372/N357))</f>
      </c>
      <c r="R372" s="288"/>
    </row>
    <row r="373" spans="1:18" s="157" customFormat="1" ht="24.75" customHeight="1" hidden="1">
      <c r="A373" s="165" t="s">
        <v>164</v>
      </c>
      <c r="B373" s="203"/>
      <c r="C373" s="197"/>
      <c r="D373" s="202"/>
      <c r="E373" s="197"/>
      <c r="F373" s="206"/>
      <c r="G373" s="203"/>
      <c r="H373" s="197"/>
      <c r="I373" s="202"/>
      <c r="J373" s="197"/>
      <c r="K373" s="206"/>
      <c r="L373" s="309"/>
      <c r="M373" s="199">
        <f>IF(L373="","",IF(N357="","Enter school enrollment",L373/N357))</f>
      </c>
      <c r="N373" s="196"/>
      <c r="O373" s="199">
        <f>IF(N373="","",IF(N357="","Enter school enrollment",N373/N357))</f>
      </c>
      <c r="R373" s="288"/>
    </row>
    <row r="374" spans="1:18" s="157" customFormat="1" ht="24.75" customHeight="1" hidden="1" thickBot="1">
      <c r="A374" s="258" t="s">
        <v>14</v>
      </c>
      <c r="B374" s="209">
        <f>IF(SUM(B361:B373)=0,"",SUM(B361:B373))</f>
      </c>
      <c r="C374" s="396">
        <f>IF(B374="","",SUM(C364:C371)-SUMIF(D364:D371,"# Students Tested?",C364:C371))</f>
      </c>
      <c r="D374" s="259">
        <f>IF(B374="","",SUMPRODUCT(B364:B371,D364:D371)/B374)</f>
      </c>
      <c r="E374" s="396">
        <f>IF(B374="","",SUM(E364:E371)-SUMIF(F364:F371,"# Students Tested?",E364:E371))</f>
      </c>
      <c r="F374" s="260">
        <f>IF(B374="","",IF(E374="","",E374/B374))</f>
      </c>
      <c r="G374" s="209">
        <f>IF(SUM(G361:G373)=0,"",SUM(G361:G373))</f>
      </c>
      <c r="H374" s="396">
        <f>IF(G374="","",SUM(H364:H371)-SUMIF(I364:I371,"# Students Tested?",H364:H371))</f>
      </c>
      <c r="I374" s="259">
        <f>IF(G374="","",SUMPRODUCT(G364:G371,I364:I371)/G374)</f>
      </c>
      <c r="J374" s="396">
        <f>IF(G374="","",SUM(J364:J371)-SUMIF(K364:K371,"# Students Tested?",J364:J371))</f>
      </c>
      <c r="K374" s="260">
        <f>IF(G374="","",IF(J374="","",J374/G374))</f>
      </c>
      <c r="L374" s="207">
        <f>IF(SUM(L361:L373)=0,"",SUM(L361:L373))</f>
      </c>
      <c r="M374" s="199">
        <f>IF(L374="","",IF(N357="","Enter school enrollment",L374/N357))</f>
      </c>
      <c r="N374" s="208">
        <f>IF(SUM(N361:N373)=0,"",SUM(N361:N373))</f>
      </c>
      <c r="O374" s="199">
        <f>IF(N374="","",IF(N357="","Enter school enrollment",N374/N357))</f>
      </c>
      <c r="R374" s="288"/>
    </row>
    <row r="375" spans="1:18" s="157" customFormat="1" ht="18" customHeight="1" hidden="1">
      <c r="A375" s="567" t="s">
        <v>224</v>
      </c>
      <c r="B375" s="568"/>
      <c r="C375" s="568"/>
      <c r="D375" s="568"/>
      <c r="E375" s="568"/>
      <c r="F375" s="568"/>
      <c r="G375" s="568"/>
      <c r="H375" s="568"/>
      <c r="I375" s="568"/>
      <c r="J375" s="568"/>
      <c r="K375" s="568"/>
      <c r="L375" s="568"/>
      <c r="M375" s="568"/>
      <c r="N375" s="568"/>
      <c r="O375" s="569"/>
      <c r="R375" s="288"/>
    </row>
    <row r="376" spans="1:18" s="157" customFormat="1" ht="28.5" customHeight="1" hidden="1">
      <c r="A376" s="570" t="s">
        <v>42</v>
      </c>
      <c r="B376" s="548"/>
      <c r="C376" s="548"/>
      <c r="D376" s="548"/>
      <c r="E376" s="548"/>
      <c r="F376" s="547" t="s">
        <v>41</v>
      </c>
      <c r="G376" s="548"/>
      <c r="H376" s="548"/>
      <c r="I376" s="548"/>
      <c r="J376" s="548"/>
      <c r="K376" s="547" t="s">
        <v>116</v>
      </c>
      <c r="L376" s="548"/>
      <c r="M376" s="548"/>
      <c r="N376" s="548"/>
      <c r="O376" s="549"/>
      <c r="R376" s="288"/>
    </row>
    <row r="377" spans="1:18" s="157" customFormat="1" ht="42.75" customHeight="1" hidden="1" thickBot="1">
      <c r="A377" s="531"/>
      <c r="B377" s="532"/>
      <c r="C377" s="532"/>
      <c r="D377" s="532"/>
      <c r="E377" s="532"/>
      <c r="F377" s="533"/>
      <c r="G377" s="532"/>
      <c r="H377" s="532"/>
      <c r="I377" s="532"/>
      <c r="J377" s="532"/>
      <c r="K377" s="533"/>
      <c r="L377" s="532"/>
      <c r="M377" s="532"/>
      <c r="N377" s="532"/>
      <c r="O377" s="543"/>
      <c r="R377" s="288"/>
    </row>
    <row r="378" spans="1:18" s="166" customFormat="1" ht="24.75" customHeight="1" hidden="1">
      <c r="A378" s="591" t="s">
        <v>400</v>
      </c>
      <c r="B378" s="592"/>
      <c r="C378" s="592"/>
      <c r="D378" s="592"/>
      <c r="E378" s="592"/>
      <c r="F378" s="592"/>
      <c r="G378" s="592"/>
      <c r="H378" s="592"/>
      <c r="I378" s="592"/>
      <c r="J378" s="592"/>
      <c r="K378" s="592"/>
      <c r="L378" s="592"/>
      <c r="M378" s="592"/>
      <c r="N378" s="592"/>
      <c r="O378" s="593"/>
      <c r="P378" s="213"/>
      <c r="R378" s="170"/>
    </row>
    <row r="379" spans="1:18" s="166" customFormat="1" ht="21" customHeight="1" hidden="1" thickBot="1">
      <c r="A379" s="594" t="s">
        <v>524</v>
      </c>
      <c r="B379" s="595"/>
      <c r="C379" s="596"/>
      <c r="D379" s="589"/>
      <c r="E379" s="565"/>
      <c r="F379" s="590" t="s">
        <v>354</v>
      </c>
      <c r="G379" s="590"/>
      <c r="H379" s="590"/>
      <c r="I379" s="560"/>
      <c r="J379" s="561"/>
      <c r="K379" s="590" t="s">
        <v>346</v>
      </c>
      <c r="L379" s="590"/>
      <c r="M379" s="590"/>
      <c r="N379" s="565"/>
      <c r="O379" s="566"/>
      <c r="R379" s="170"/>
    </row>
    <row r="380" spans="1:18" s="157" customFormat="1" ht="24.75" customHeight="1" hidden="1">
      <c r="A380" s="586" t="s">
        <v>165</v>
      </c>
      <c r="B380" s="571" t="s">
        <v>7</v>
      </c>
      <c r="C380" s="572"/>
      <c r="D380" s="572"/>
      <c r="E380" s="572"/>
      <c r="F380" s="573"/>
      <c r="G380" s="574" t="s">
        <v>8</v>
      </c>
      <c r="H380" s="575"/>
      <c r="I380" s="575"/>
      <c r="J380" s="575"/>
      <c r="K380" s="576"/>
      <c r="L380" s="562" t="s">
        <v>6</v>
      </c>
      <c r="M380" s="563"/>
      <c r="N380" s="563"/>
      <c r="O380" s="564"/>
      <c r="R380" s="288"/>
    </row>
    <row r="381" spans="1:18" s="157" customFormat="1" ht="40.5" customHeight="1" hidden="1">
      <c r="A381" s="587"/>
      <c r="B381" s="577" t="s">
        <v>108</v>
      </c>
      <c r="C381" s="579" t="s">
        <v>28</v>
      </c>
      <c r="D381" s="580"/>
      <c r="E381" s="579" t="s">
        <v>29</v>
      </c>
      <c r="F381" s="581"/>
      <c r="G381" s="577" t="s">
        <v>108</v>
      </c>
      <c r="H381" s="579" t="s">
        <v>28</v>
      </c>
      <c r="I381" s="580"/>
      <c r="J381" s="579" t="s">
        <v>29</v>
      </c>
      <c r="K381" s="581"/>
      <c r="L381" s="582" t="s">
        <v>106</v>
      </c>
      <c r="M381" s="583"/>
      <c r="N381" s="584" t="s">
        <v>77</v>
      </c>
      <c r="O381" s="585"/>
      <c r="R381" s="288"/>
    </row>
    <row r="382" spans="1:18" s="157" customFormat="1" ht="32.25" customHeight="1" hidden="1">
      <c r="A382" s="588"/>
      <c r="B382" s="578"/>
      <c r="C382" s="159" t="s">
        <v>151</v>
      </c>
      <c r="D382" s="160" t="s">
        <v>109</v>
      </c>
      <c r="E382" s="159" t="s">
        <v>151</v>
      </c>
      <c r="F382" s="160" t="s">
        <v>109</v>
      </c>
      <c r="G382" s="578"/>
      <c r="H382" s="159" t="s">
        <v>151</v>
      </c>
      <c r="I382" s="160" t="s">
        <v>109</v>
      </c>
      <c r="J382" s="159" t="s">
        <v>151</v>
      </c>
      <c r="K382" s="160" t="s">
        <v>109</v>
      </c>
      <c r="L382" s="225" t="s">
        <v>151</v>
      </c>
      <c r="M382" s="228" t="s">
        <v>30</v>
      </c>
      <c r="N382" s="228" t="s">
        <v>151</v>
      </c>
      <c r="O382" s="158" t="s">
        <v>30</v>
      </c>
      <c r="R382" s="288"/>
    </row>
    <row r="383" spans="1:22" s="157" customFormat="1" ht="24.75" customHeight="1" hidden="1">
      <c r="A383" s="219" t="s">
        <v>152</v>
      </c>
      <c r="B383" s="203"/>
      <c r="C383" s="162"/>
      <c r="D383" s="161"/>
      <c r="E383" s="162"/>
      <c r="F383" s="204"/>
      <c r="G383" s="203"/>
      <c r="H383" s="162"/>
      <c r="I383" s="161"/>
      <c r="J383" s="162"/>
      <c r="K383" s="204"/>
      <c r="L383" s="309"/>
      <c r="M383" s="199">
        <f>IF(L383="","",IF(N379="","Enter school enrollment",L383/N379))</f>
      </c>
      <c r="N383" s="196"/>
      <c r="O383" s="199">
        <f>IF(N383="","",IF(N379="","Enter school enrollment",N383/N379))</f>
      </c>
      <c r="R383" s="170"/>
      <c r="S383" s="166"/>
      <c r="T383" s="166"/>
      <c r="U383" s="166"/>
      <c r="V383" s="166"/>
    </row>
    <row r="384" spans="1:22" ht="24.75" customHeight="1" hidden="1">
      <c r="A384" s="165" t="s">
        <v>153</v>
      </c>
      <c r="B384" s="203"/>
      <c r="C384" s="162"/>
      <c r="D384" s="161"/>
      <c r="E384" s="162"/>
      <c r="F384" s="204"/>
      <c r="G384" s="203"/>
      <c r="H384" s="162"/>
      <c r="I384" s="161"/>
      <c r="J384" s="162"/>
      <c r="K384" s="204"/>
      <c r="L384" s="309"/>
      <c r="M384" s="199">
        <f>IF(L384="","",IF(N379="","Enter school enrollment",L384/N379))</f>
      </c>
      <c r="N384" s="196"/>
      <c r="O384" s="199">
        <f>IF(N384="","",IF(N379="","Enter school enrollment",N384/N379))</f>
      </c>
      <c r="R384" s="169"/>
      <c r="S384" s="170"/>
      <c r="T384" s="170"/>
      <c r="U384" s="169"/>
      <c r="V384" s="169"/>
    </row>
    <row r="385" spans="1:22" ht="24.75" customHeight="1" hidden="1">
      <c r="A385" s="165" t="s">
        <v>154</v>
      </c>
      <c r="B385" s="203"/>
      <c r="C385" s="162"/>
      <c r="D385" s="161"/>
      <c r="E385" s="162"/>
      <c r="F385" s="204"/>
      <c r="G385" s="203"/>
      <c r="H385" s="162"/>
      <c r="I385" s="161"/>
      <c r="J385" s="162"/>
      <c r="K385" s="204"/>
      <c r="L385" s="309"/>
      <c r="M385" s="199">
        <f>IF(L385="","",IF(N379="","Enter school enrollment",L385/N379))</f>
      </c>
      <c r="N385" s="196"/>
      <c r="O385" s="199">
        <f>IF(N385="","",IF(N379="","Enter school enrollment",N385/N379))</f>
      </c>
      <c r="Q385" s="171" t="s">
        <v>522</v>
      </c>
      <c r="R385" s="170"/>
      <c r="S385" s="166"/>
      <c r="T385" s="166"/>
      <c r="U385" s="166"/>
      <c r="V385" s="166"/>
    </row>
    <row r="386" spans="1:22" ht="24.75" customHeight="1" hidden="1">
      <c r="A386" s="165" t="s">
        <v>155</v>
      </c>
      <c r="B386" s="309"/>
      <c r="C386" s="310"/>
      <c r="D386" s="259">
        <f aca="true" t="shared" si="68" ref="D386:D391">IF(AND(B386="",C386=""),"",IF(AND(B386="",C386&lt;&gt;""),"# Students Tested?",IF(B386="","",C386/B386)))</f>
      </c>
      <c r="E386" s="310"/>
      <c r="F386" s="259">
        <f aca="true" t="shared" si="69" ref="F386:F391">IF(AND(B386="",E386=""),"",IF(AND(B386="",E386&lt;&gt;""),"# Students Tested?",IF(B386="","",E386/B386)))</f>
      </c>
      <c r="G386" s="309"/>
      <c r="H386" s="310"/>
      <c r="I386" s="259">
        <f aca="true" t="shared" si="70" ref="I386:I391">IF(AND(G386="",H386=""),"",IF(AND(G386="",H386&lt;&gt;""),"# Students Tested?",IF(G386="","",H386/G386)))</f>
      </c>
      <c r="J386" s="310"/>
      <c r="K386" s="259">
        <f aca="true" t="shared" si="71" ref="K386:K391">IF(AND(G386="",J386=""),"",IF(AND(G386="",J386&lt;&gt;""),"# Students Tested?",IF(G386="","",J386/G386)))</f>
      </c>
      <c r="L386" s="309"/>
      <c r="M386" s="199">
        <f>IF(L386="","",IF(N379="","Enter school enrollment",L386/N379))</f>
      </c>
      <c r="N386" s="196"/>
      <c r="O386" s="199">
        <f>IF(N386="","",IF(N379="","Enter school enrollment",N386/N379))</f>
      </c>
      <c r="Q386" s="130" t="s">
        <v>134</v>
      </c>
      <c r="R386" s="170"/>
      <c r="S386" s="166"/>
      <c r="T386" s="166"/>
      <c r="U386" s="166"/>
      <c r="V386" s="166"/>
    </row>
    <row r="387" spans="1:22" ht="24.75" customHeight="1" hidden="1">
      <c r="A387" s="165" t="s">
        <v>156</v>
      </c>
      <c r="B387" s="309"/>
      <c r="C387" s="310"/>
      <c r="D387" s="259">
        <f t="shared" si="68"/>
      </c>
      <c r="E387" s="310"/>
      <c r="F387" s="259">
        <f t="shared" si="69"/>
      </c>
      <c r="G387" s="309"/>
      <c r="H387" s="310"/>
      <c r="I387" s="259">
        <f t="shared" si="70"/>
      </c>
      <c r="J387" s="310"/>
      <c r="K387" s="259">
        <f t="shared" si="71"/>
      </c>
      <c r="L387" s="309"/>
      <c r="M387" s="199">
        <f>IF(L387="","",IF(N379="","Enter school enrollment",L387/N379))</f>
      </c>
      <c r="N387" s="196"/>
      <c r="O387" s="199">
        <f>IF(N387="","",IF(N379="","Enter school enrollment",N387/N379))</f>
      </c>
      <c r="Q387" s="130" t="s">
        <v>135</v>
      </c>
      <c r="R387" s="170"/>
      <c r="S387" s="166"/>
      <c r="T387" s="166"/>
      <c r="U387" s="166"/>
      <c r="V387" s="166"/>
    </row>
    <row r="388" spans="1:22" ht="24.75" customHeight="1" hidden="1">
      <c r="A388" s="165" t="s">
        <v>157</v>
      </c>
      <c r="B388" s="309"/>
      <c r="C388" s="310"/>
      <c r="D388" s="259">
        <f t="shared" si="68"/>
      </c>
      <c r="E388" s="310"/>
      <c r="F388" s="259">
        <f t="shared" si="69"/>
      </c>
      <c r="G388" s="309"/>
      <c r="H388" s="310"/>
      <c r="I388" s="259">
        <f t="shared" si="70"/>
      </c>
      <c r="J388" s="310"/>
      <c r="K388" s="259">
        <f t="shared" si="71"/>
      </c>
      <c r="L388" s="309"/>
      <c r="M388" s="199">
        <f>IF(L388="","",IF(N379="","Enter school enrollment",L388/N379))</f>
      </c>
      <c r="N388" s="196"/>
      <c r="O388" s="199">
        <f>IF(N388="","",IF(N379="","Enter school enrollment",N388/N379))</f>
      </c>
      <c r="R388" s="170"/>
      <c r="S388" s="166"/>
      <c r="T388" s="166"/>
      <c r="U388" s="166"/>
      <c r="V388" s="166"/>
    </row>
    <row r="389" spans="1:22" ht="24.75" customHeight="1" hidden="1">
      <c r="A389" s="165" t="s">
        <v>158</v>
      </c>
      <c r="B389" s="309"/>
      <c r="C389" s="310"/>
      <c r="D389" s="259">
        <f t="shared" si="68"/>
      </c>
      <c r="E389" s="310"/>
      <c r="F389" s="259">
        <f t="shared" si="69"/>
      </c>
      <c r="G389" s="309"/>
      <c r="H389" s="310"/>
      <c r="I389" s="259">
        <f t="shared" si="70"/>
      </c>
      <c r="J389" s="310"/>
      <c r="K389" s="259">
        <f t="shared" si="71"/>
      </c>
      <c r="L389" s="309"/>
      <c r="M389" s="199">
        <f>IF(L389="","",IF(N379="","Enter school enrollment",L389/N379))</f>
      </c>
      <c r="N389" s="196"/>
      <c r="O389" s="199">
        <f>IF(N389="","",IF(N379="","Enter school enrollment",N389/N379))</f>
      </c>
      <c r="Q389" s="166"/>
      <c r="R389" s="170"/>
      <c r="S389" s="166"/>
      <c r="T389" s="166"/>
      <c r="U389" s="166"/>
      <c r="V389" s="166"/>
    </row>
    <row r="390" spans="1:22" ht="24.75" customHeight="1" hidden="1">
      <c r="A390" s="165" t="s">
        <v>159</v>
      </c>
      <c r="B390" s="309"/>
      <c r="C390" s="310"/>
      <c r="D390" s="259">
        <f t="shared" si="68"/>
      </c>
      <c r="E390" s="310"/>
      <c r="F390" s="259">
        <f t="shared" si="69"/>
      </c>
      <c r="G390" s="309"/>
      <c r="H390" s="310"/>
      <c r="I390" s="259">
        <f t="shared" si="70"/>
      </c>
      <c r="J390" s="310"/>
      <c r="K390" s="259">
        <f t="shared" si="71"/>
      </c>
      <c r="L390" s="309"/>
      <c r="M390" s="199">
        <f>IF(L390="","",IF(N379="","Enter school enrollment",L390/N379))</f>
      </c>
      <c r="N390" s="196"/>
      <c r="O390" s="199">
        <f>IF(N390="","",IF(N379="","Enter school enrollment",N390/N379))</f>
      </c>
      <c r="Q390" s="166"/>
      <c r="R390" s="170"/>
      <c r="S390" s="166"/>
      <c r="T390" s="166"/>
      <c r="U390" s="166"/>
      <c r="V390" s="166"/>
    </row>
    <row r="391" spans="1:22" ht="24.75" customHeight="1" hidden="1">
      <c r="A391" s="165" t="s">
        <v>160</v>
      </c>
      <c r="B391" s="309"/>
      <c r="C391" s="310"/>
      <c r="D391" s="259">
        <f t="shared" si="68"/>
      </c>
      <c r="E391" s="310"/>
      <c r="F391" s="259">
        <f t="shared" si="69"/>
      </c>
      <c r="G391" s="309"/>
      <c r="H391" s="310"/>
      <c r="I391" s="259">
        <f t="shared" si="70"/>
      </c>
      <c r="J391" s="310"/>
      <c r="K391" s="259">
        <f t="shared" si="71"/>
      </c>
      <c r="L391" s="309"/>
      <c r="M391" s="199">
        <f>IF(L391="","",IF(N379="","Enter school enrollment",L391/N379))</f>
      </c>
      <c r="N391" s="196"/>
      <c r="O391" s="199">
        <f>IF(N391="","",IF(N379="","Enter school enrollment",N391/N379))</f>
      </c>
      <c r="Q391" s="166"/>
      <c r="R391" s="170"/>
      <c r="S391" s="166"/>
      <c r="T391" s="166"/>
      <c r="U391" s="166"/>
      <c r="V391" s="166"/>
    </row>
    <row r="392" spans="1:22" ht="24.75" customHeight="1" hidden="1">
      <c r="A392" s="165" t="s">
        <v>161</v>
      </c>
      <c r="B392" s="203"/>
      <c r="C392" s="163"/>
      <c r="D392" s="261"/>
      <c r="E392" s="163"/>
      <c r="F392" s="262"/>
      <c r="G392" s="203"/>
      <c r="H392" s="164"/>
      <c r="I392" s="261"/>
      <c r="J392" s="163"/>
      <c r="K392" s="262"/>
      <c r="L392" s="309"/>
      <c r="M392" s="199">
        <f>IF(L392="","",IF(N379="","Enter school enrollment",L392/N379))</f>
      </c>
      <c r="N392" s="196"/>
      <c r="O392" s="199">
        <f>IF(N392="","",IF(N379="","Enter school enrollment",N392/N379))</f>
      </c>
      <c r="Q392" s="166"/>
      <c r="R392" s="170"/>
      <c r="S392" s="166"/>
      <c r="T392" s="166"/>
      <c r="U392" s="166"/>
      <c r="V392" s="166"/>
    </row>
    <row r="393" spans="1:22" ht="24.75" customHeight="1" hidden="1">
      <c r="A393" s="165" t="s">
        <v>162</v>
      </c>
      <c r="B393" s="309"/>
      <c r="C393" s="315"/>
      <c r="D393" s="259">
        <f>IF(AND(B393="",C393=""),"",IF(AND(B393="",C393&lt;&gt;""),"# Students Tested?",IF(B393="","",C393/B393)))</f>
      </c>
      <c r="E393" s="311"/>
      <c r="F393" s="259">
        <f>IF(AND(B393="",E393=""),"",IF(AND(B393="",E393&lt;&gt;""),"# Students Tested?",IF(B393="","",E393/B393)))</f>
      </c>
      <c r="G393" s="203"/>
      <c r="H393" s="163"/>
      <c r="I393" s="259">
        <f>IF(AND(G393="",H393=""),"",IF(AND(G393="",H393&lt;&gt;""),"# Students Tested?",IF(G393="","",H393/G393)))</f>
      </c>
      <c r="J393" s="163"/>
      <c r="K393" s="259">
        <f>IF(AND(G393="",J393=""),"",IF(AND(G393="",J393&lt;&gt;""),"# Students Tested?",IF(G393="","",J393/G393)))</f>
      </c>
      <c r="L393" s="309"/>
      <c r="M393" s="199">
        <f>IF(L393="","",IF(N379="","Enter school enrollment",L393/N379))</f>
      </c>
      <c r="N393" s="196"/>
      <c r="O393" s="199">
        <f>IF(N393="","",IF(N379="","Enter school enrollment",N393/N379))</f>
      </c>
      <c r="Q393" s="166"/>
      <c r="R393" s="170"/>
      <c r="S393" s="166"/>
      <c r="T393" s="166"/>
      <c r="U393" s="166"/>
      <c r="V393" s="166"/>
    </row>
    <row r="394" spans="1:22" ht="24.75" customHeight="1" hidden="1">
      <c r="A394" s="165" t="s">
        <v>163</v>
      </c>
      <c r="B394" s="203"/>
      <c r="C394" s="163"/>
      <c r="D394" s="201"/>
      <c r="E394" s="163"/>
      <c r="F394" s="205"/>
      <c r="G394" s="309"/>
      <c r="H394" s="310"/>
      <c r="I394" s="201"/>
      <c r="J394" s="310"/>
      <c r="K394" s="205"/>
      <c r="L394" s="309"/>
      <c r="M394" s="199">
        <f>IF(L394="","",IF(N379="","Enter school enrollment",L394/N379))</f>
      </c>
      <c r="N394" s="196"/>
      <c r="O394" s="199">
        <f>IF(N394="","",IF(N379="","Enter school enrollment",N394/N379))</f>
      </c>
      <c r="Q394" s="166"/>
      <c r="R394" s="170"/>
      <c r="S394" s="166"/>
      <c r="T394" s="166"/>
      <c r="U394" s="166"/>
      <c r="V394" s="166"/>
    </row>
    <row r="395" spans="1:22" ht="24.75" customHeight="1" hidden="1">
      <c r="A395" s="165" t="s">
        <v>164</v>
      </c>
      <c r="B395" s="203"/>
      <c r="C395" s="197"/>
      <c r="D395" s="202"/>
      <c r="E395" s="197"/>
      <c r="F395" s="206"/>
      <c r="G395" s="203"/>
      <c r="H395" s="197"/>
      <c r="I395" s="202"/>
      <c r="J395" s="197"/>
      <c r="K395" s="206"/>
      <c r="L395" s="309"/>
      <c r="M395" s="199">
        <f>IF(L395="","",IF(N379="","Enter school enrollment",L395/N379))</f>
      </c>
      <c r="N395" s="196"/>
      <c r="O395" s="199">
        <f>IF(N395="","",IF(N379="","Enter school enrollment",N395/N379))</f>
      </c>
      <c r="Q395" s="166"/>
      <c r="R395" s="170"/>
      <c r="S395" s="166"/>
      <c r="T395" s="166"/>
      <c r="U395" s="166"/>
      <c r="V395" s="166"/>
    </row>
    <row r="396" spans="1:22" ht="24.75" customHeight="1" hidden="1" thickBot="1">
      <c r="A396" s="258" t="s">
        <v>14</v>
      </c>
      <c r="B396" s="209">
        <f>IF(SUM(B383:B395)=0,"",SUM(B383:B395))</f>
      </c>
      <c r="C396" s="396">
        <f>IF(B396="","",SUM(C386:C393)-SUMIF(D386:D393,"# Students Tested?",C386:C393))</f>
      </c>
      <c r="D396" s="259">
        <f>IF(B396="","",SUMPRODUCT(B386:B393,D386:D393)/B396)</f>
      </c>
      <c r="E396" s="396">
        <f>IF(B396="","",SUM(E386:E393)-SUMIF(F386:F393,"# Students Tested?",E386:E393))</f>
      </c>
      <c r="F396" s="260">
        <f>IF(B396="","",IF(E396="","",E396/B396))</f>
      </c>
      <c r="G396" s="209">
        <f>IF(SUM(G383:G395)=0,"",SUM(G383:G395))</f>
      </c>
      <c r="H396" s="396">
        <f>IF(G396="","",SUM(H386:H393)-SUMIF(I386:I393,"# Students Tested?",H386:H393))</f>
      </c>
      <c r="I396" s="259">
        <f>IF(G396="","",SUMPRODUCT(G386:G393,I386:I393)/G396)</f>
      </c>
      <c r="J396" s="396">
        <f>IF(G396="","",SUM(J386:J393)-SUMIF(K386:K393,"# Students Tested?",J386:J393))</f>
      </c>
      <c r="K396" s="260">
        <f>IF(G396="","",IF(J396="","",J396/G396))</f>
      </c>
      <c r="L396" s="207">
        <f>IF(SUM(L383:L395)=0,"",SUM(L383:L395))</f>
      </c>
      <c r="M396" s="199">
        <f>IF(L396="","",IF(N379="","Enter school enrollment",L396/N379))</f>
      </c>
      <c r="N396" s="208">
        <f>IF(SUM(N383:N395)=0,"",SUM(N383:N395))</f>
      </c>
      <c r="O396" s="199">
        <f>IF(N396="","",IF(N379="","Enter school enrollment",N396/N379))</f>
      </c>
      <c r="Q396" s="166"/>
      <c r="R396" s="170"/>
      <c r="S396" s="166"/>
      <c r="T396" s="166"/>
      <c r="U396" s="166"/>
      <c r="V396" s="166"/>
    </row>
    <row r="397" spans="1:22" ht="18" customHeight="1" hidden="1">
      <c r="A397" s="567" t="s">
        <v>224</v>
      </c>
      <c r="B397" s="568"/>
      <c r="C397" s="568"/>
      <c r="D397" s="568"/>
      <c r="E397" s="568"/>
      <c r="F397" s="568"/>
      <c r="G397" s="568"/>
      <c r="H397" s="568"/>
      <c r="I397" s="568"/>
      <c r="J397" s="568"/>
      <c r="K397" s="568"/>
      <c r="L397" s="568"/>
      <c r="M397" s="568"/>
      <c r="N397" s="568"/>
      <c r="O397" s="569"/>
      <c r="Q397" s="166"/>
      <c r="R397" s="170"/>
      <c r="S397" s="166"/>
      <c r="T397" s="166"/>
      <c r="U397" s="166"/>
      <c r="V397" s="166"/>
    </row>
    <row r="398" spans="1:22" ht="28.5" customHeight="1" hidden="1">
      <c r="A398" s="570" t="s">
        <v>42</v>
      </c>
      <c r="B398" s="548"/>
      <c r="C398" s="548"/>
      <c r="D398" s="548"/>
      <c r="E398" s="548"/>
      <c r="F398" s="547" t="s">
        <v>41</v>
      </c>
      <c r="G398" s="548"/>
      <c r="H398" s="548"/>
      <c r="I398" s="548"/>
      <c r="J398" s="548"/>
      <c r="K398" s="547" t="s">
        <v>116</v>
      </c>
      <c r="L398" s="548"/>
      <c r="M398" s="548"/>
      <c r="N398" s="548"/>
      <c r="O398" s="549"/>
      <c r="Q398" s="166"/>
      <c r="R398" s="170"/>
      <c r="S398" s="166"/>
      <c r="T398" s="166"/>
      <c r="U398" s="166"/>
      <c r="V398" s="166"/>
    </row>
    <row r="399" spans="1:22" ht="42.75" customHeight="1" hidden="1" thickBot="1">
      <c r="A399" s="531"/>
      <c r="B399" s="532"/>
      <c r="C399" s="532"/>
      <c r="D399" s="532"/>
      <c r="E399" s="532"/>
      <c r="F399" s="533"/>
      <c r="G399" s="532"/>
      <c r="H399" s="532"/>
      <c r="I399" s="532"/>
      <c r="J399" s="532"/>
      <c r="K399" s="533"/>
      <c r="L399" s="532"/>
      <c r="M399" s="532"/>
      <c r="N399" s="532"/>
      <c r="O399" s="543"/>
      <c r="Q399" s="166"/>
      <c r="R399" s="170"/>
      <c r="S399" s="166"/>
      <c r="T399" s="166"/>
      <c r="U399" s="166"/>
      <c r="V399" s="166"/>
    </row>
    <row r="400" spans="1:22" ht="24.75" customHeight="1" hidden="1">
      <c r="A400" s="591" t="s">
        <v>399</v>
      </c>
      <c r="B400" s="592"/>
      <c r="C400" s="592"/>
      <c r="D400" s="592"/>
      <c r="E400" s="592"/>
      <c r="F400" s="592"/>
      <c r="G400" s="592"/>
      <c r="H400" s="592"/>
      <c r="I400" s="592"/>
      <c r="J400" s="592"/>
      <c r="K400" s="592"/>
      <c r="L400" s="592"/>
      <c r="M400" s="592"/>
      <c r="N400" s="592"/>
      <c r="O400" s="593"/>
      <c r="Q400" s="234"/>
      <c r="R400" s="234"/>
      <c r="S400" s="234"/>
      <c r="T400" s="234"/>
      <c r="U400" s="234"/>
      <c r="V400" s="234"/>
    </row>
    <row r="401" spans="1:22" ht="21" customHeight="1" hidden="1" thickBot="1">
      <c r="A401" s="594" t="s">
        <v>524</v>
      </c>
      <c r="B401" s="595"/>
      <c r="C401" s="596"/>
      <c r="D401" s="589"/>
      <c r="E401" s="565"/>
      <c r="F401" s="590" t="s">
        <v>354</v>
      </c>
      <c r="G401" s="590"/>
      <c r="H401" s="590"/>
      <c r="I401" s="560"/>
      <c r="J401" s="561"/>
      <c r="K401" s="590" t="s">
        <v>346</v>
      </c>
      <c r="L401" s="590"/>
      <c r="M401" s="590"/>
      <c r="N401" s="565"/>
      <c r="O401" s="566"/>
      <c r="Q401" s="234"/>
      <c r="R401" s="234"/>
      <c r="S401" s="234"/>
      <c r="T401" s="234"/>
      <c r="U401" s="234"/>
      <c r="V401" s="234"/>
    </row>
    <row r="402" spans="1:22" ht="24.75" customHeight="1" hidden="1">
      <c r="A402" s="586" t="s">
        <v>165</v>
      </c>
      <c r="B402" s="571" t="s">
        <v>7</v>
      </c>
      <c r="C402" s="572"/>
      <c r="D402" s="572"/>
      <c r="E402" s="572"/>
      <c r="F402" s="573"/>
      <c r="G402" s="574" t="s">
        <v>8</v>
      </c>
      <c r="H402" s="575"/>
      <c r="I402" s="575"/>
      <c r="J402" s="575"/>
      <c r="K402" s="576"/>
      <c r="L402" s="562" t="s">
        <v>6</v>
      </c>
      <c r="M402" s="563"/>
      <c r="N402" s="563"/>
      <c r="O402" s="564"/>
      <c r="Q402" s="172"/>
      <c r="R402" s="173"/>
      <c r="S402" s="173"/>
      <c r="T402" s="173"/>
      <c r="U402" s="172"/>
      <c r="V402" s="172"/>
    </row>
    <row r="403" spans="1:26" s="133" customFormat="1" ht="41.25" customHeight="1" hidden="1">
      <c r="A403" s="587"/>
      <c r="B403" s="577" t="s">
        <v>108</v>
      </c>
      <c r="C403" s="579" t="s">
        <v>28</v>
      </c>
      <c r="D403" s="580"/>
      <c r="E403" s="579" t="s">
        <v>29</v>
      </c>
      <c r="F403" s="581"/>
      <c r="G403" s="577" t="s">
        <v>108</v>
      </c>
      <c r="H403" s="579" t="s">
        <v>28</v>
      </c>
      <c r="I403" s="580"/>
      <c r="J403" s="579" t="s">
        <v>29</v>
      </c>
      <c r="K403" s="581"/>
      <c r="L403" s="582" t="s">
        <v>106</v>
      </c>
      <c r="M403" s="583"/>
      <c r="N403" s="584" t="s">
        <v>77</v>
      </c>
      <c r="O403" s="585"/>
      <c r="Q403" s="130"/>
      <c r="R403" s="288"/>
      <c r="S403" s="157"/>
      <c r="T403" s="157"/>
      <c r="U403" s="130"/>
      <c r="V403" s="130"/>
      <c r="W403" s="130"/>
      <c r="X403" s="130"/>
      <c r="Y403" s="130"/>
      <c r="Z403" s="130"/>
    </row>
    <row r="404" spans="1:24" s="157" customFormat="1" ht="29.25" customHeight="1" hidden="1">
      <c r="A404" s="588"/>
      <c r="B404" s="578"/>
      <c r="C404" s="159" t="s">
        <v>151</v>
      </c>
      <c r="D404" s="160" t="s">
        <v>109</v>
      </c>
      <c r="E404" s="159" t="s">
        <v>151</v>
      </c>
      <c r="F404" s="160" t="s">
        <v>109</v>
      </c>
      <c r="G404" s="578"/>
      <c r="H404" s="159" t="s">
        <v>151</v>
      </c>
      <c r="I404" s="160" t="s">
        <v>109</v>
      </c>
      <c r="J404" s="159" t="s">
        <v>151</v>
      </c>
      <c r="K404" s="160" t="s">
        <v>109</v>
      </c>
      <c r="L404" s="225" t="s">
        <v>151</v>
      </c>
      <c r="M404" s="228" t="s">
        <v>30</v>
      </c>
      <c r="N404" s="228" t="s">
        <v>151</v>
      </c>
      <c r="O404" s="158" t="s">
        <v>30</v>
      </c>
      <c r="Q404" s="130"/>
      <c r="R404" s="288"/>
      <c r="U404" s="130"/>
      <c r="V404" s="130"/>
      <c r="W404" s="130"/>
      <c r="X404" s="130"/>
    </row>
    <row r="405" spans="1:24" s="157" customFormat="1" ht="24.75" customHeight="1" hidden="1">
      <c r="A405" s="219" t="s">
        <v>152</v>
      </c>
      <c r="B405" s="203"/>
      <c r="C405" s="162"/>
      <c r="D405" s="161"/>
      <c r="E405" s="162"/>
      <c r="F405" s="204"/>
      <c r="G405" s="203"/>
      <c r="H405" s="162"/>
      <c r="I405" s="161"/>
      <c r="J405" s="162"/>
      <c r="K405" s="204"/>
      <c r="L405" s="309"/>
      <c r="M405" s="199">
        <f>IF(L405="","",IF(N401="","Enter school enrollment",L405/N401))</f>
      </c>
      <c r="N405" s="196"/>
      <c r="O405" s="199">
        <f>IF(N405="","",IF(N401="","Enter school enrollment",N405/N401))</f>
      </c>
      <c r="Q405" s="130"/>
      <c r="R405" s="288"/>
      <c r="U405" s="130"/>
      <c r="V405" s="130"/>
      <c r="W405" s="130"/>
      <c r="X405" s="130"/>
    </row>
    <row r="406" spans="1:24" s="157" customFormat="1" ht="24.75" customHeight="1" hidden="1">
      <c r="A406" s="165" t="s">
        <v>153</v>
      </c>
      <c r="B406" s="203"/>
      <c r="C406" s="162"/>
      <c r="D406" s="161"/>
      <c r="E406" s="162"/>
      <c r="F406" s="204"/>
      <c r="G406" s="203"/>
      <c r="H406" s="162"/>
      <c r="I406" s="161"/>
      <c r="J406" s="162"/>
      <c r="K406" s="204"/>
      <c r="L406" s="309"/>
      <c r="M406" s="199">
        <f>IF(L406="","",IF(N401="","Enter school enrollment",L406/N401))</f>
      </c>
      <c r="N406" s="196"/>
      <c r="O406" s="199">
        <f>IF(N406="","",IF(N401="","Enter school enrollment",N406/N401))</f>
      </c>
      <c r="Q406" s="130"/>
      <c r="R406" s="288"/>
      <c r="U406" s="130"/>
      <c r="V406" s="130"/>
      <c r="W406" s="130"/>
      <c r="X406" s="130"/>
    </row>
    <row r="407" spans="1:24" s="157" customFormat="1" ht="24.75" customHeight="1" hidden="1">
      <c r="A407" s="165" t="s">
        <v>154</v>
      </c>
      <c r="B407" s="203"/>
      <c r="C407" s="162"/>
      <c r="D407" s="161"/>
      <c r="E407" s="162"/>
      <c r="F407" s="204"/>
      <c r="G407" s="203"/>
      <c r="H407" s="162"/>
      <c r="I407" s="161"/>
      <c r="J407" s="162"/>
      <c r="K407" s="204"/>
      <c r="L407" s="309"/>
      <c r="M407" s="199">
        <f>IF(L407="","",IF(N401="","Enter school enrollment",L407/N401))</f>
      </c>
      <c r="N407" s="196"/>
      <c r="O407" s="199">
        <f>IF(N407="","",IF(N401="","Enter school enrollment",N407/N401))</f>
      </c>
      <c r="Q407" s="130"/>
      <c r="R407" s="288"/>
      <c r="U407" s="130"/>
      <c r="V407" s="130"/>
      <c r="W407" s="130"/>
      <c r="X407" s="130"/>
    </row>
    <row r="408" spans="1:24" s="157" customFormat="1" ht="24.75" customHeight="1" hidden="1">
      <c r="A408" s="165" t="s">
        <v>155</v>
      </c>
      <c r="B408" s="309"/>
      <c r="C408" s="310"/>
      <c r="D408" s="259">
        <f aca="true" t="shared" si="72" ref="D408:D413">IF(AND(B408="",C408=""),"",IF(AND(B408="",C408&lt;&gt;""),"# Students Tested?",IF(B408="","",C408/B408)))</f>
      </c>
      <c r="E408" s="310"/>
      <c r="F408" s="259">
        <f aca="true" t="shared" si="73" ref="F408:F413">IF(AND(B408="",E408=""),"",IF(AND(B408="",E408&lt;&gt;""),"# Students Tested?",IF(B408="","",E408/B408)))</f>
      </c>
      <c r="G408" s="309"/>
      <c r="H408" s="310"/>
      <c r="I408" s="259">
        <f aca="true" t="shared" si="74" ref="I408:I413">IF(AND(G408="",H408=""),"",IF(AND(G408="",H408&lt;&gt;""),"# Students Tested?",IF(G408="","",H408/G408)))</f>
      </c>
      <c r="J408" s="310"/>
      <c r="K408" s="259">
        <f aca="true" t="shared" si="75" ref="K408:K413">IF(AND(G408="",J408=""),"",IF(AND(G408="",J408&lt;&gt;""),"# Students Tested?",IF(G408="","",J408/G408)))</f>
      </c>
      <c r="L408" s="309"/>
      <c r="M408" s="199">
        <f>IF(L408="","",IF(N401="","Enter school enrollment",L408/N401))</f>
      </c>
      <c r="N408" s="196"/>
      <c r="O408" s="199">
        <f>IF(N408="","",IF(N401="","Enter school enrollment",N408/N401))</f>
      </c>
      <c r="Q408" s="130"/>
      <c r="R408" s="288"/>
      <c r="U408" s="130"/>
      <c r="V408" s="130"/>
      <c r="W408" s="130"/>
      <c r="X408" s="130"/>
    </row>
    <row r="409" spans="1:24" s="157" customFormat="1" ht="24.75" customHeight="1" hidden="1">
      <c r="A409" s="165" t="s">
        <v>156</v>
      </c>
      <c r="B409" s="309"/>
      <c r="C409" s="310"/>
      <c r="D409" s="259">
        <f t="shared" si="72"/>
      </c>
      <c r="E409" s="310"/>
      <c r="F409" s="259">
        <f t="shared" si="73"/>
      </c>
      <c r="G409" s="309"/>
      <c r="H409" s="310"/>
      <c r="I409" s="259">
        <f t="shared" si="74"/>
      </c>
      <c r="J409" s="310"/>
      <c r="K409" s="259">
        <f t="shared" si="75"/>
      </c>
      <c r="L409" s="309"/>
      <c r="M409" s="199">
        <f>IF(L409="","",IF(N401="","Enter school enrollment",L409/N401))</f>
      </c>
      <c r="N409" s="196"/>
      <c r="O409" s="199">
        <f>IF(N409="","",IF(N401="","Enter school enrollment",N409/N401))</f>
      </c>
      <c r="Q409" s="130"/>
      <c r="R409" s="288"/>
      <c r="U409" s="130"/>
      <c r="V409" s="130"/>
      <c r="W409" s="130"/>
      <c r="X409" s="130"/>
    </row>
    <row r="410" spans="1:24" s="157" customFormat="1" ht="24.75" customHeight="1" hidden="1">
      <c r="A410" s="165" t="s">
        <v>157</v>
      </c>
      <c r="B410" s="309"/>
      <c r="C410" s="310"/>
      <c r="D410" s="259">
        <f t="shared" si="72"/>
      </c>
      <c r="E410" s="310"/>
      <c r="F410" s="259">
        <f t="shared" si="73"/>
      </c>
      <c r="G410" s="309"/>
      <c r="H410" s="310"/>
      <c r="I410" s="259">
        <f t="shared" si="74"/>
      </c>
      <c r="J410" s="310"/>
      <c r="K410" s="259">
        <f t="shared" si="75"/>
      </c>
      <c r="L410" s="309"/>
      <c r="M410" s="199">
        <f>IF(L410="","",IF(N401="","Enter school enrollment",L410/N401))</f>
      </c>
      <c r="N410" s="196"/>
      <c r="O410" s="199">
        <f>IF(N410="","",IF(N401="","Enter school enrollment",N410/N401))</f>
      </c>
      <c r="Q410" s="130"/>
      <c r="R410" s="288"/>
      <c r="U410" s="130"/>
      <c r="V410" s="130"/>
      <c r="W410" s="130"/>
      <c r="X410" s="130"/>
    </row>
    <row r="411" spans="1:24" s="157" customFormat="1" ht="24.75" customHeight="1" hidden="1">
      <c r="A411" s="165" t="s">
        <v>158</v>
      </c>
      <c r="B411" s="309"/>
      <c r="C411" s="310"/>
      <c r="D411" s="259">
        <f t="shared" si="72"/>
      </c>
      <c r="E411" s="310"/>
      <c r="F411" s="259">
        <f t="shared" si="73"/>
      </c>
      <c r="G411" s="309"/>
      <c r="H411" s="310"/>
      <c r="I411" s="259">
        <f t="shared" si="74"/>
      </c>
      <c r="J411" s="310"/>
      <c r="K411" s="259">
        <f t="shared" si="75"/>
      </c>
      <c r="L411" s="309"/>
      <c r="M411" s="199">
        <f>IF(L411="","",IF(N401="","Enter school enrollment",L411/N401))</f>
      </c>
      <c r="N411" s="196"/>
      <c r="O411" s="199">
        <f>IF(N411="","",IF(N401="","Enter school enrollment",N411/N401))</f>
      </c>
      <c r="Q411" s="130"/>
      <c r="R411" s="288"/>
      <c r="U411" s="130"/>
      <c r="V411" s="130"/>
      <c r="W411" s="130"/>
      <c r="X411" s="130"/>
    </row>
    <row r="412" spans="1:24" s="157" customFormat="1" ht="24.75" customHeight="1" hidden="1">
      <c r="A412" s="165" t="s">
        <v>159</v>
      </c>
      <c r="B412" s="309"/>
      <c r="C412" s="310"/>
      <c r="D412" s="259">
        <f t="shared" si="72"/>
      </c>
      <c r="E412" s="310"/>
      <c r="F412" s="259">
        <f t="shared" si="73"/>
      </c>
      <c r="G412" s="309"/>
      <c r="H412" s="310"/>
      <c r="I412" s="259">
        <f t="shared" si="74"/>
      </c>
      <c r="J412" s="310"/>
      <c r="K412" s="259">
        <f t="shared" si="75"/>
      </c>
      <c r="L412" s="309"/>
      <c r="M412" s="199">
        <f>IF(L412="","",IF(N401="","Enter school enrollment",L412/N401))</f>
      </c>
      <c r="N412" s="196"/>
      <c r="O412" s="199">
        <f>IF(N412="","",IF(N401="","Enter school enrollment",N412/N401))</f>
      </c>
      <c r="Q412" s="130"/>
      <c r="R412" s="288"/>
      <c r="U412" s="130"/>
      <c r="V412" s="130"/>
      <c r="W412" s="130"/>
      <c r="X412" s="130"/>
    </row>
    <row r="413" spans="1:24" s="157" customFormat="1" ht="24.75" customHeight="1" hidden="1">
      <c r="A413" s="165" t="s">
        <v>160</v>
      </c>
      <c r="B413" s="309"/>
      <c r="C413" s="310"/>
      <c r="D413" s="259">
        <f t="shared" si="72"/>
      </c>
      <c r="E413" s="310"/>
      <c r="F413" s="259">
        <f t="shared" si="73"/>
      </c>
      <c r="G413" s="309"/>
      <c r="H413" s="310"/>
      <c r="I413" s="259">
        <f t="shared" si="74"/>
      </c>
      <c r="J413" s="310"/>
      <c r="K413" s="259">
        <f t="shared" si="75"/>
      </c>
      <c r="L413" s="309"/>
      <c r="M413" s="199">
        <f>IF(L413="","",IF(N401="","Enter school enrollment",L413/N401))</f>
      </c>
      <c r="N413" s="196"/>
      <c r="O413" s="199">
        <f>IF(N413="","",IF(N401="","Enter school enrollment",N413/N401))</f>
      </c>
      <c r="Q413" s="130"/>
      <c r="R413" s="288"/>
      <c r="U413" s="130"/>
      <c r="V413" s="130"/>
      <c r="W413" s="130"/>
      <c r="X413" s="130"/>
    </row>
    <row r="414" spans="1:24" s="157" customFormat="1" ht="24.75" customHeight="1" hidden="1">
      <c r="A414" s="165" t="s">
        <v>161</v>
      </c>
      <c r="B414" s="203"/>
      <c r="C414" s="163"/>
      <c r="D414" s="261"/>
      <c r="E414" s="163"/>
      <c r="F414" s="262"/>
      <c r="G414" s="203"/>
      <c r="H414" s="164"/>
      <c r="I414" s="261"/>
      <c r="J414" s="163"/>
      <c r="K414" s="262"/>
      <c r="L414" s="309"/>
      <c r="M414" s="199">
        <f>IF(L414="","",IF(N401="","Enter school enrollment",L414/N401))</f>
      </c>
      <c r="N414" s="196"/>
      <c r="O414" s="199">
        <f>IF(N414="","",IF(N401="","Enter school enrollment",N414/N401))</f>
      </c>
      <c r="Q414" s="130"/>
      <c r="R414" s="288"/>
      <c r="U414" s="130"/>
      <c r="V414" s="130"/>
      <c r="W414" s="130"/>
      <c r="X414" s="130"/>
    </row>
    <row r="415" spans="1:24" s="157" customFormat="1" ht="24.75" customHeight="1" hidden="1">
      <c r="A415" s="165" t="s">
        <v>162</v>
      </c>
      <c r="B415" s="309"/>
      <c r="C415" s="315"/>
      <c r="D415" s="259">
        <f>IF(AND(B415="",C415=""),"",IF(AND(B415="",C415&lt;&gt;""),"# Students Tested?",IF(B415="","",C415/B415)))</f>
      </c>
      <c r="E415" s="311"/>
      <c r="F415" s="259">
        <f>IF(AND(B415="",E415=""),"",IF(AND(B415="",E415&lt;&gt;""),"# Students Tested?",IF(B415="","",E415/B415)))</f>
      </c>
      <c r="G415" s="203"/>
      <c r="H415" s="163"/>
      <c r="I415" s="259">
        <f>IF(AND(G415="",H415=""),"",IF(AND(G415="",H415&lt;&gt;""),"# Students Tested?",IF(G415="","",H415/G415)))</f>
      </c>
      <c r="J415" s="163"/>
      <c r="K415" s="259">
        <f>IF(AND(G415="",J415=""),"",IF(AND(G415="",J415&lt;&gt;""),"# Students Tested?",IF(G415="","",J415/G415)))</f>
      </c>
      <c r="L415" s="309"/>
      <c r="M415" s="199">
        <f>IF(L415="","",IF(N401="","Enter school enrollment",L415/N401))</f>
      </c>
      <c r="N415" s="196"/>
      <c r="O415" s="199">
        <f>IF(N415="","",IF(N401="","Enter school enrollment",N415/N401))</f>
      </c>
      <c r="Q415" s="130"/>
      <c r="R415" s="288"/>
      <c r="U415" s="130"/>
      <c r="V415" s="130"/>
      <c r="W415" s="130"/>
      <c r="X415" s="130"/>
    </row>
    <row r="416" spans="1:24" s="157" customFormat="1" ht="24.75" customHeight="1" hidden="1">
      <c r="A416" s="165" t="s">
        <v>163</v>
      </c>
      <c r="B416" s="203"/>
      <c r="C416" s="163"/>
      <c r="D416" s="201"/>
      <c r="E416" s="163"/>
      <c r="F416" s="205"/>
      <c r="G416" s="309"/>
      <c r="H416" s="310"/>
      <c r="I416" s="201"/>
      <c r="J416" s="310"/>
      <c r="K416" s="205"/>
      <c r="L416" s="309"/>
      <c r="M416" s="199">
        <f>IF(L416="","",IF(N401="","Enter school enrollment",L416/N401))</f>
      </c>
      <c r="N416" s="196"/>
      <c r="O416" s="199">
        <f>IF(N416="","",IF(N401="","Enter school enrollment",N416/N401))</f>
      </c>
      <c r="Q416" s="130"/>
      <c r="R416" s="288"/>
      <c r="U416" s="130"/>
      <c r="V416" s="130"/>
      <c r="W416" s="130"/>
      <c r="X416" s="130"/>
    </row>
    <row r="417" spans="1:24" s="157" customFormat="1" ht="24.75" customHeight="1" hidden="1">
      <c r="A417" s="165" t="s">
        <v>164</v>
      </c>
      <c r="B417" s="203"/>
      <c r="C417" s="197"/>
      <c r="D417" s="202"/>
      <c r="E417" s="197"/>
      <c r="F417" s="206"/>
      <c r="G417" s="203"/>
      <c r="H417" s="197"/>
      <c r="I417" s="202"/>
      <c r="J417" s="197"/>
      <c r="K417" s="206"/>
      <c r="L417" s="309"/>
      <c r="M417" s="199">
        <f>IF(L417="","",IF(N401="","Enter school enrollment",L417/N401))</f>
      </c>
      <c r="N417" s="196"/>
      <c r="O417" s="199">
        <f>IF(N417="","",IF(N401="","Enter school enrollment",N417/N401))</f>
      </c>
      <c r="Q417" s="130"/>
      <c r="R417" s="288"/>
      <c r="U417" s="130"/>
      <c r="V417" s="130"/>
      <c r="W417" s="130"/>
      <c r="X417" s="130"/>
    </row>
    <row r="418" spans="1:24" s="157" customFormat="1" ht="24.75" customHeight="1" hidden="1" thickBot="1">
      <c r="A418" s="258" t="s">
        <v>14</v>
      </c>
      <c r="B418" s="209">
        <f>IF(SUM(B405:B417)=0,"",SUM(B405:B417))</f>
      </c>
      <c r="C418" s="396">
        <f>IF(B418="","",SUM(C408:C415)-SUMIF(D408:D415,"# Students Tested?",C408:C415))</f>
      </c>
      <c r="D418" s="259">
        <f>IF(B418="","",SUMPRODUCT(B408:B415,D408:D415)/B418)</f>
      </c>
      <c r="E418" s="396">
        <f>IF(B418="","",SUM(E408:E415)-SUMIF(F408:F415,"# Students Tested?",E408:E415))</f>
      </c>
      <c r="F418" s="260">
        <f>IF(B418="","",IF(E418="","",E418/B418))</f>
      </c>
      <c r="G418" s="209">
        <f>IF(SUM(G405:G417)=0,"",SUM(G405:G417))</f>
      </c>
      <c r="H418" s="396">
        <f>IF(G418="","",SUM(H408:H415)-SUMIF(I408:I415,"# Students Tested?",H408:H415))</f>
      </c>
      <c r="I418" s="259">
        <f>IF(G418="","",SUMPRODUCT(G408:G415,I408:I415)/G418)</f>
      </c>
      <c r="J418" s="396">
        <f>IF(G418="","",SUM(J408:J415)-SUMIF(K408:K415,"# Students Tested?",J408:J415))</f>
      </c>
      <c r="K418" s="260">
        <f>IF(G418="","",IF(J418="","",J418/G418))</f>
      </c>
      <c r="L418" s="207">
        <f>IF(SUM(L405:L417)=0,"",SUM(L405:L417))</f>
      </c>
      <c r="M418" s="199">
        <f>IF(L418="","",IF(N401="","Enter school enrollment",L418/N401))</f>
      </c>
      <c r="N418" s="208">
        <f>IF(SUM(N405:N417)=0,"",SUM(N405:N417))</f>
      </c>
      <c r="O418" s="199">
        <f>IF(N418="","",IF(N401="","Enter school enrollment",N418/N401))</f>
      </c>
      <c r="Q418" s="130"/>
      <c r="R418" s="288"/>
      <c r="U418" s="130"/>
      <c r="V418" s="130"/>
      <c r="W418" s="130"/>
      <c r="X418" s="130"/>
    </row>
    <row r="419" spans="1:24" s="157" customFormat="1" ht="18" customHeight="1" hidden="1">
      <c r="A419" s="567" t="s">
        <v>224</v>
      </c>
      <c r="B419" s="568"/>
      <c r="C419" s="568"/>
      <c r="D419" s="568"/>
      <c r="E419" s="568"/>
      <c r="F419" s="568"/>
      <c r="G419" s="568"/>
      <c r="H419" s="568"/>
      <c r="I419" s="568"/>
      <c r="J419" s="568"/>
      <c r="K419" s="568"/>
      <c r="L419" s="568"/>
      <c r="M419" s="568"/>
      <c r="N419" s="568"/>
      <c r="O419" s="569"/>
      <c r="Q419" s="130"/>
      <c r="R419" s="288"/>
      <c r="U419" s="130"/>
      <c r="V419" s="130"/>
      <c r="W419" s="130"/>
      <c r="X419" s="130"/>
    </row>
    <row r="420" spans="1:24" s="157" customFormat="1" ht="28.5" customHeight="1" hidden="1">
      <c r="A420" s="570" t="s">
        <v>508</v>
      </c>
      <c r="B420" s="548"/>
      <c r="C420" s="548"/>
      <c r="D420" s="548"/>
      <c r="E420" s="548"/>
      <c r="F420" s="547" t="s">
        <v>507</v>
      </c>
      <c r="G420" s="548"/>
      <c r="H420" s="548"/>
      <c r="I420" s="548"/>
      <c r="J420" s="548"/>
      <c r="K420" s="547" t="s">
        <v>116</v>
      </c>
      <c r="L420" s="548"/>
      <c r="M420" s="548"/>
      <c r="N420" s="548"/>
      <c r="O420" s="549"/>
      <c r="Q420" s="130"/>
      <c r="R420" s="288"/>
      <c r="U420" s="130"/>
      <c r="V420" s="130"/>
      <c r="W420" s="130"/>
      <c r="X420" s="130"/>
    </row>
    <row r="421" spans="1:24" s="157" customFormat="1" ht="42.75" customHeight="1" hidden="1" thickBot="1">
      <c r="A421" s="531"/>
      <c r="B421" s="532"/>
      <c r="C421" s="532"/>
      <c r="D421" s="532"/>
      <c r="E421" s="532"/>
      <c r="F421" s="533"/>
      <c r="G421" s="532"/>
      <c r="H421" s="532"/>
      <c r="I421" s="532"/>
      <c r="J421" s="532"/>
      <c r="K421" s="533"/>
      <c r="L421" s="532"/>
      <c r="M421" s="532"/>
      <c r="N421" s="532"/>
      <c r="O421" s="543"/>
      <c r="Q421" s="130"/>
      <c r="R421" s="288"/>
      <c r="U421" s="130"/>
      <c r="V421" s="130"/>
      <c r="W421" s="130"/>
      <c r="X421" s="130"/>
    </row>
    <row r="422" spans="1:24" s="157" customFormat="1" ht="24.75" customHeight="1" hidden="1">
      <c r="A422" s="591" t="s">
        <v>376</v>
      </c>
      <c r="B422" s="592"/>
      <c r="C422" s="592"/>
      <c r="D422" s="592"/>
      <c r="E422" s="592"/>
      <c r="F422" s="592"/>
      <c r="G422" s="592"/>
      <c r="H422" s="592"/>
      <c r="I422" s="592"/>
      <c r="J422" s="592"/>
      <c r="K422" s="592"/>
      <c r="L422" s="592"/>
      <c r="M422" s="592"/>
      <c r="N422" s="592"/>
      <c r="O422" s="593"/>
      <c r="Q422" s="130"/>
      <c r="R422" s="288"/>
      <c r="U422" s="130"/>
      <c r="V422" s="130"/>
      <c r="W422" s="130"/>
      <c r="X422" s="130"/>
    </row>
    <row r="423" spans="1:24" s="157" customFormat="1" ht="24.75" customHeight="1" hidden="1" thickBot="1">
      <c r="A423" s="594" t="s">
        <v>524</v>
      </c>
      <c r="B423" s="595"/>
      <c r="C423" s="596"/>
      <c r="D423" s="589"/>
      <c r="E423" s="565"/>
      <c r="F423" s="590" t="s">
        <v>354</v>
      </c>
      <c r="G423" s="590"/>
      <c r="H423" s="590"/>
      <c r="I423" s="560"/>
      <c r="J423" s="561"/>
      <c r="K423" s="590" t="s">
        <v>346</v>
      </c>
      <c r="L423" s="590"/>
      <c r="M423" s="590"/>
      <c r="N423" s="565"/>
      <c r="O423" s="566"/>
      <c r="Q423" s="130"/>
      <c r="R423" s="288"/>
      <c r="U423" s="130"/>
      <c r="V423" s="130"/>
      <c r="W423" s="130"/>
      <c r="X423" s="130"/>
    </row>
    <row r="424" spans="1:24" s="157" customFormat="1" ht="24.75" customHeight="1" hidden="1">
      <c r="A424" s="586" t="s">
        <v>165</v>
      </c>
      <c r="B424" s="571" t="s">
        <v>7</v>
      </c>
      <c r="C424" s="572"/>
      <c r="D424" s="572"/>
      <c r="E424" s="572"/>
      <c r="F424" s="573"/>
      <c r="G424" s="574" t="s">
        <v>8</v>
      </c>
      <c r="H424" s="575"/>
      <c r="I424" s="575"/>
      <c r="J424" s="575"/>
      <c r="K424" s="576"/>
      <c r="L424" s="562" t="s">
        <v>6</v>
      </c>
      <c r="M424" s="563"/>
      <c r="N424" s="563"/>
      <c r="O424" s="564"/>
      <c r="Q424" s="130"/>
      <c r="R424" s="288"/>
      <c r="U424" s="130"/>
      <c r="V424" s="130"/>
      <c r="W424" s="130"/>
      <c r="X424" s="130"/>
    </row>
    <row r="425" spans="1:24" s="157" customFormat="1" ht="42" customHeight="1" hidden="1">
      <c r="A425" s="587"/>
      <c r="B425" s="577" t="s">
        <v>108</v>
      </c>
      <c r="C425" s="579" t="s">
        <v>28</v>
      </c>
      <c r="D425" s="580"/>
      <c r="E425" s="579" t="s">
        <v>29</v>
      </c>
      <c r="F425" s="581"/>
      <c r="G425" s="577" t="s">
        <v>108</v>
      </c>
      <c r="H425" s="579" t="s">
        <v>28</v>
      </c>
      <c r="I425" s="580"/>
      <c r="J425" s="579" t="s">
        <v>29</v>
      </c>
      <c r="K425" s="581"/>
      <c r="L425" s="582" t="s">
        <v>106</v>
      </c>
      <c r="M425" s="583"/>
      <c r="N425" s="584" t="s">
        <v>77</v>
      </c>
      <c r="O425" s="585"/>
      <c r="Q425" s="130"/>
      <c r="R425" s="288"/>
      <c r="U425" s="130"/>
      <c r="V425" s="130"/>
      <c r="W425" s="130"/>
      <c r="X425" s="130"/>
    </row>
    <row r="426" spans="1:24" s="157" customFormat="1" ht="30.75" customHeight="1" hidden="1">
      <c r="A426" s="588"/>
      <c r="B426" s="578"/>
      <c r="C426" s="159" t="s">
        <v>151</v>
      </c>
      <c r="D426" s="160" t="s">
        <v>109</v>
      </c>
      <c r="E426" s="159" t="s">
        <v>151</v>
      </c>
      <c r="F426" s="160" t="s">
        <v>109</v>
      </c>
      <c r="G426" s="578"/>
      <c r="H426" s="159" t="s">
        <v>151</v>
      </c>
      <c r="I426" s="160" t="s">
        <v>109</v>
      </c>
      <c r="J426" s="159" t="s">
        <v>151</v>
      </c>
      <c r="K426" s="160" t="s">
        <v>109</v>
      </c>
      <c r="L426" s="225" t="s">
        <v>151</v>
      </c>
      <c r="M426" s="228" t="s">
        <v>30</v>
      </c>
      <c r="N426" s="228" t="s">
        <v>151</v>
      </c>
      <c r="O426" s="158" t="s">
        <v>30</v>
      </c>
      <c r="Q426" s="130"/>
      <c r="R426" s="288"/>
      <c r="U426" s="130"/>
      <c r="V426" s="130"/>
      <c r="W426" s="130"/>
      <c r="X426" s="130"/>
    </row>
    <row r="427" spans="1:24" s="157" customFormat="1" ht="24.75" customHeight="1" hidden="1">
      <c r="A427" s="219" t="s">
        <v>152</v>
      </c>
      <c r="B427" s="203"/>
      <c r="C427" s="162"/>
      <c r="D427" s="161"/>
      <c r="E427" s="162"/>
      <c r="F427" s="204"/>
      <c r="G427" s="203"/>
      <c r="H427" s="162"/>
      <c r="I427" s="161"/>
      <c r="J427" s="162"/>
      <c r="K427" s="204"/>
      <c r="L427" s="309"/>
      <c r="M427" s="199">
        <f>IF(L427="","",IF(N423="","Enter school enrollment",L427/N423))</f>
      </c>
      <c r="N427" s="196"/>
      <c r="O427" s="199">
        <f>IF(N427="","",IF(N423="","Enter school enrollment",N427/N423))</f>
      </c>
      <c r="Q427" s="130"/>
      <c r="R427" s="288"/>
      <c r="U427" s="130"/>
      <c r="V427" s="130"/>
      <c r="W427" s="130"/>
      <c r="X427" s="130"/>
    </row>
    <row r="428" spans="1:24" s="157" customFormat="1" ht="24.75" customHeight="1" hidden="1">
      <c r="A428" s="165" t="s">
        <v>153</v>
      </c>
      <c r="B428" s="203"/>
      <c r="C428" s="162"/>
      <c r="D428" s="161"/>
      <c r="E428" s="162"/>
      <c r="F428" s="204"/>
      <c r="G428" s="203"/>
      <c r="H428" s="162"/>
      <c r="I428" s="161"/>
      <c r="J428" s="162"/>
      <c r="K428" s="204"/>
      <c r="L428" s="309"/>
      <c r="M428" s="199">
        <f>IF(L428="","",IF(N423="","Enter school enrollment",L428/N423))</f>
      </c>
      <c r="N428" s="196"/>
      <c r="O428" s="199">
        <f>IF(N428="","",IF(N423="","Enter school enrollment",N428/N423))</f>
      </c>
      <c r="Q428" s="130"/>
      <c r="R428" s="288"/>
      <c r="U428" s="130"/>
      <c r="V428" s="130"/>
      <c r="W428" s="130"/>
      <c r="X428" s="130"/>
    </row>
    <row r="429" spans="1:24" s="157" customFormat="1" ht="24.75" customHeight="1" hidden="1">
      <c r="A429" s="165" t="s">
        <v>154</v>
      </c>
      <c r="B429" s="203"/>
      <c r="C429" s="162"/>
      <c r="D429" s="161"/>
      <c r="E429" s="162"/>
      <c r="F429" s="204"/>
      <c r="G429" s="203"/>
      <c r="H429" s="162"/>
      <c r="I429" s="161"/>
      <c r="J429" s="162"/>
      <c r="K429" s="204"/>
      <c r="L429" s="309"/>
      <c r="M429" s="199">
        <f>IF(L429="","",IF(N423="","Enter school enrollment",L429/N423))</f>
      </c>
      <c r="N429" s="196"/>
      <c r="O429" s="199">
        <f>IF(N429="","",IF(N423="","Enter school enrollment",N429/N423))</f>
      </c>
      <c r="Q429" s="130"/>
      <c r="R429" s="288"/>
      <c r="U429" s="130"/>
      <c r="V429" s="130"/>
      <c r="W429" s="130"/>
      <c r="X429" s="130"/>
    </row>
    <row r="430" spans="1:24" s="157" customFormat="1" ht="24.75" customHeight="1" hidden="1">
      <c r="A430" s="165" t="s">
        <v>155</v>
      </c>
      <c r="B430" s="309"/>
      <c r="C430" s="310"/>
      <c r="D430" s="259">
        <f aca="true" t="shared" si="76" ref="D430:D435">IF(AND(B430="",C430=""),"",IF(AND(B430="",C430&lt;&gt;""),"# Students Tested?",IF(B430="","",C430/B430)))</f>
      </c>
      <c r="E430" s="310"/>
      <c r="F430" s="259">
        <f aca="true" t="shared" si="77" ref="F430:F435">IF(AND(B430="",E430=""),"",IF(AND(B430="",E430&lt;&gt;""),"# Students Tested?",IF(B430="","",E430/B430)))</f>
      </c>
      <c r="G430" s="309"/>
      <c r="H430" s="310"/>
      <c r="I430" s="259">
        <f aca="true" t="shared" si="78" ref="I430:I435">IF(AND(G430="",H430=""),"",IF(AND(G430="",H430&lt;&gt;""),"# Students Tested?",IF(G430="","",H430/G430)))</f>
      </c>
      <c r="J430" s="310"/>
      <c r="K430" s="259">
        <f aca="true" t="shared" si="79" ref="K430:K435">IF(AND(G430="",J430=""),"",IF(AND(G430="",J430&lt;&gt;""),"# Students Tested?",IF(G430="","",J430/G430)))</f>
      </c>
      <c r="L430" s="309"/>
      <c r="M430" s="199">
        <f>IF(L430="","",IF(N423="","Enter school enrollment",L430/N423))</f>
      </c>
      <c r="N430" s="196"/>
      <c r="O430" s="199">
        <f>IF(N430="","",IF(N423="","Enter school enrollment",N430/N423))</f>
      </c>
      <c r="Q430" s="130"/>
      <c r="R430" s="288"/>
      <c r="U430" s="130"/>
      <c r="V430" s="130"/>
      <c r="W430" s="130"/>
      <c r="X430" s="130"/>
    </row>
    <row r="431" spans="1:24" s="157" customFormat="1" ht="24.75" customHeight="1" hidden="1">
      <c r="A431" s="165" t="s">
        <v>156</v>
      </c>
      <c r="B431" s="309"/>
      <c r="C431" s="310"/>
      <c r="D431" s="259">
        <f t="shared" si="76"/>
      </c>
      <c r="E431" s="310"/>
      <c r="F431" s="259">
        <f t="shared" si="77"/>
      </c>
      <c r="G431" s="309"/>
      <c r="H431" s="310"/>
      <c r="I431" s="259">
        <f t="shared" si="78"/>
      </c>
      <c r="J431" s="310"/>
      <c r="K431" s="259">
        <f t="shared" si="79"/>
      </c>
      <c r="L431" s="309"/>
      <c r="M431" s="199">
        <f>IF(L431="","",IF(N423="","Enter school enrollment",L431/N423))</f>
      </c>
      <c r="N431" s="196"/>
      <c r="O431" s="199">
        <f>IF(N431="","",IF(N423="","Enter school enrollment",N431/N423))</f>
      </c>
      <c r="Q431" s="130"/>
      <c r="R431" s="288"/>
      <c r="U431" s="130"/>
      <c r="V431" s="130"/>
      <c r="W431" s="130"/>
      <c r="X431" s="130"/>
    </row>
    <row r="432" spans="1:24" s="157" customFormat="1" ht="24.75" customHeight="1" hidden="1">
      <c r="A432" s="165" t="s">
        <v>157</v>
      </c>
      <c r="B432" s="309"/>
      <c r="C432" s="310"/>
      <c r="D432" s="259">
        <f t="shared" si="76"/>
      </c>
      <c r="E432" s="310"/>
      <c r="F432" s="259">
        <f t="shared" si="77"/>
      </c>
      <c r="G432" s="309"/>
      <c r="H432" s="310"/>
      <c r="I432" s="259">
        <f t="shared" si="78"/>
      </c>
      <c r="J432" s="310"/>
      <c r="K432" s="259">
        <f t="shared" si="79"/>
      </c>
      <c r="L432" s="309"/>
      <c r="M432" s="199">
        <f>IF(L432="","",IF(N423="","Enter school enrollment",L432/N423))</f>
      </c>
      <c r="N432" s="196"/>
      <c r="O432" s="199">
        <f>IF(N432="","",IF(N423="","Enter school enrollment",N432/N423))</f>
      </c>
      <c r="Q432" s="130"/>
      <c r="R432" s="288"/>
      <c r="U432" s="130"/>
      <c r="V432" s="130"/>
      <c r="W432" s="130"/>
      <c r="X432" s="130"/>
    </row>
    <row r="433" spans="1:24" s="157" customFormat="1" ht="24.75" customHeight="1" hidden="1">
      <c r="A433" s="165" t="s">
        <v>158</v>
      </c>
      <c r="B433" s="309"/>
      <c r="C433" s="310"/>
      <c r="D433" s="259">
        <f t="shared" si="76"/>
      </c>
      <c r="E433" s="310"/>
      <c r="F433" s="259">
        <f t="shared" si="77"/>
      </c>
      <c r="G433" s="309"/>
      <c r="H433" s="310"/>
      <c r="I433" s="259">
        <f t="shared" si="78"/>
      </c>
      <c r="J433" s="310"/>
      <c r="K433" s="259">
        <f t="shared" si="79"/>
      </c>
      <c r="L433" s="309"/>
      <c r="M433" s="199">
        <f>IF(L433="","",IF(N423="","Enter school enrollment",L433/N423))</f>
      </c>
      <c r="N433" s="196"/>
      <c r="O433" s="199">
        <f>IF(N433="","",IF(N423="","Enter school enrollment",N433/N423))</f>
      </c>
      <c r="Q433" s="130"/>
      <c r="R433" s="288"/>
      <c r="U433" s="130"/>
      <c r="V433" s="130"/>
      <c r="W433" s="130"/>
      <c r="X433" s="130"/>
    </row>
    <row r="434" spans="1:24" s="157" customFormat="1" ht="24.75" customHeight="1" hidden="1">
      <c r="A434" s="165" t="s">
        <v>159</v>
      </c>
      <c r="B434" s="309"/>
      <c r="C434" s="310"/>
      <c r="D434" s="259">
        <f t="shared" si="76"/>
      </c>
      <c r="E434" s="310"/>
      <c r="F434" s="259">
        <f t="shared" si="77"/>
      </c>
      <c r="G434" s="309"/>
      <c r="H434" s="310"/>
      <c r="I434" s="259">
        <f t="shared" si="78"/>
      </c>
      <c r="J434" s="310"/>
      <c r="K434" s="259">
        <f t="shared" si="79"/>
      </c>
      <c r="L434" s="309"/>
      <c r="M434" s="199">
        <f>IF(L434="","",IF(N423="","Enter school enrollment",L434/N423))</f>
      </c>
      <c r="N434" s="196"/>
      <c r="O434" s="199">
        <f>IF(N434="","",IF(N423="","Enter school enrollment",N434/N423))</f>
      </c>
      <c r="Q434" s="130"/>
      <c r="R434" s="288"/>
      <c r="U434" s="130"/>
      <c r="V434" s="130"/>
      <c r="W434" s="130"/>
      <c r="X434" s="130"/>
    </row>
    <row r="435" spans="1:24" s="157" customFormat="1" ht="24.75" customHeight="1" hidden="1">
      <c r="A435" s="165" t="s">
        <v>160</v>
      </c>
      <c r="B435" s="309"/>
      <c r="C435" s="310"/>
      <c r="D435" s="259">
        <f t="shared" si="76"/>
      </c>
      <c r="E435" s="310"/>
      <c r="F435" s="259">
        <f t="shared" si="77"/>
      </c>
      <c r="G435" s="309"/>
      <c r="H435" s="310"/>
      <c r="I435" s="259">
        <f t="shared" si="78"/>
      </c>
      <c r="J435" s="310"/>
      <c r="K435" s="259">
        <f t="shared" si="79"/>
      </c>
      <c r="L435" s="309"/>
      <c r="M435" s="199">
        <f>IF(L435="","",IF(N423="","Enter school enrollment",L435/N423))</f>
      </c>
      <c r="N435" s="196"/>
      <c r="O435" s="199">
        <f>IF(N435="","",IF(N423="","Enter school enrollment",N435/N423))</f>
      </c>
      <c r="Q435" s="130"/>
      <c r="R435" s="288"/>
      <c r="U435" s="130"/>
      <c r="V435" s="130"/>
      <c r="W435" s="130"/>
      <c r="X435" s="130"/>
    </row>
    <row r="436" spans="1:24" s="157" customFormat="1" ht="24.75" customHeight="1" hidden="1">
      <c r="A436" s="165" t="s">
        <v>161</v>
      </c>
      <c r="B436" s="203"/>
      <c r="C436" s="163"/>
      <c r="D436" s="261"/>
      <c r="E436" s="163"/>
      <c r="F436" s="262"/>
      <c r="G436" s="203"/>
      <c r="H436" s="164"/>
      <c r="I436" s="261"/>
      <c r="J436" s="163"/>
      <c r="K436" s="262"/>
      <c r="L436" s="309"/>
      <c r="M436" s="199">
        <f>IF(L436="","",IF(N423="","Enter school enrollment",L436/N423))</f>
      </c>
      <c r="N436" s="196"/>
      <c r="O436" s="199">
        <f>IF(N436="","",IF(N423="","Enter school enrollment",N436/N423))</f>
      </c>
      <c r="Q436" s="130"/>
      <c r="R436" s="288"/>
      <c r="U436" s="130"/>
      <c r="V436" s="130"/>
      <c r="W436" s="130"/>
      <c r="X436" s="130"/>
    </row>
    <row r="437" spans="1:24" s="157" customFormat="1" ht="24.75" customHeight="1" hidden="1">
      <c r="A437" s="165" t="s">
        <v>162</v>
      </c>
      <c r="B437" s="309"/>
      <c r="C437" s="315"/>
      <c r="D437" s="259">
        <f>IF(AND(B437="",C437=""),"",IF(AND(B437="",C437&lt;&gt;""),"# Students Tested?",IF(B437="","",C437/B437)))</f>
      </c>
      <c r="E437" s="311"/>
      <c r="F437" s="259">
        <f>IF(AND(B437="",E437=""),"",IF(AND(B437="",E437&lt;&gt;""),"# Students Tested?",IF(B437="","",E437/B437)))</f>
      </c>
      <c r="G437" s="203"/>
      <c r="H437" s="163"/>
      <c r="I437" s="259">
        <f>IF(AND(G437="",H437=""),"",IF(AND(G437="",H437&lt;&gt;""),"# Students Tested?",IF(G437="","",H437/G437)))</f>
      </c>
      <c r="J437" s="163"/>
      <c r="K437" s="259">
        <f>IF(AND(G437="",J437=""),"",IF(AND(G437="",J437&lt;&gt;""),"# Students Tested?",IF(G437="","",J437/G437)))</f>
      </c>
      <c r="L437" s="309"/>
      <c r="M437" s="199">
        <f>IF(L437="","",IF(N423="","Enter school enrollment",L437/N423))</f>
      </c>
      <c r="N437" s="196"/>
      <c r="O437" s="199">
        <f>IF(N437="","",IF(N423="","Enter school enrollment",N437/N423))</f>
      </c>
      <c r="Q437" s="130"/>
      <c r="R437" s="288"/>
      <c r="U437" s="130"/>
      <c r="V437" s="130"/>
      <c r="W437" s="130"/>
      <c r="X437" s="130"/>
    </row>
    <row r="438" spans="1:24" s="157" customFormat="1" ht="24.75" customHeight="1" hidden="1">
      <c r="A438" s="165" t="s">
        <v>163</v>
      </c>
      <c r="B438" s="203"/>
      <c r="C438" s="163"/>
      <c r="D438" s="201"/>
      <c r="E438" s="163"/>
      <c r="F438" s="205"/>
      <c r="G438" s="309"/>
      <c r="H438" s="310"/>
      <c r="I438" s="201"/>
      <c r="J438" s="310"/>
      <c r="K438" s="205"/>
      <c r="L438" s="309"/>
      <c r="M438" s="199">
        <f>IF(L438="","",IF(N423="","Enter school enrollment",L438/N423))</f>
      </c>
      <c r="N438" s="196"/>
      <c r="O438" s="199">
        <f>IF(N438="","",IF(N423="","Enter school enrollment",N438/N423))</f>
      </c>
      <c r="Q438" s="130"/>
      <c r="R438" s="288"/>
      <c r="U438" s="130"/>
      <c r="V438" s="130"/>
      <c r="W438" s="130"/>
      <c r="X438" s="130"/>
    </row>
    <row r="439" spans="1:24" s="157" customFormat="1" ht="24.75" customHeight="1" hidden="1">
      <c r="A439" s="165" t="s">
        <v>164</v>
      </c>
      <c r="B439" s="203"/>
      <c r="C439" s="197"/>
      <c r="D439" s="202"/>
      <c r="E439" s="197"/>
      <c r="F439" s="206"/>
      <c r="G439" s="203"/>
      <c r="H439" s="197"/>
      <c r="I439" s="202"/>
      <c r="J439" s="197"/>
      <c r="K439" s="206"/>
      <c r="L439" s="309"/>
      <c r="M439" s="199">
        <f>IF(L439="","",IF(N423="","Enter school enrollment",L439/N423))</f>
      </c>
      <c r="N439" s="196"/>
      <c r="O439" s="199">
        <f>IF(N439="","",IF(N423="","Enter school enrollment",N439/N423))</f>
      </c>
      <c r="Q439" s="130"/>
      <c r="R439" s="288"/>
      <c r="U439" s="130"/>
      <c r="V439" s="130"/>
      <c r="W439" s="130"/>
      <c r="X439" s="130"/>
    </row>
    <row r="440" spans="1:24" s="157" customFormat="1" ht="24.75" customHeight="1" hidden="1" thickBot="1">
      <c r="A440" s="258" t="s">
        <v>14</v>
      </c>
      <c r="B440" s="209">
        <f>IF(SUM(B427:B439)=0,"",SUM(B427:B439))</f>
      </c>
      <c r="C440" s="396">
        <f>IF(B440="","",SUM(C430:C437)-SUMIF(D430:D437,"# Students Tested?",C430:C437))</f>
      </c>
      <c r="D440" s="259">
        <f>IF(B440="","",SUMPRODUCT(B430:B437,D430:D437)/B440)</f>
      </c>
      <c r="E440" s="396">
        <f>IF(B440="","",SUM(E430:E437)-SUMIF(F430:F437,"# Students Tested?",E430:E437))</f>
      </c>
      <c r="F440" s="260">
        <f>IF(B440="","",IF(E440="","",E440/B440))</f>
      </c>
      <c r="G440" s="209">
        <f>IF(SUM(G427:G439)=0,"",SUM(G427:G439))</f>
      </c>
      <c r="H440" s="396">
        <f>IF(G440="","",SUM(H430:H437)-SUMIF(I430:I437,"# Students Tested?",H430:H437))</f>
      </c>
      <c r="I440" s="259">
        <f>IF(G440="","",SUMPRODUCT(G430:G437,I430:I437)/G440)</f>
      </c>
      <c r="J440" s="396">
        <f>IF(G440="","",SUM(J430:J437)-SUMIF(K430:K437,"# Students Tested?",J430:J437))</f>
      </c>
      <c r="K440" s="260">
        <f>IF(G440="","",IF(J440="","",J440/G440))</f>
      </c>
      <c r="L440" s="207">
        <f>IF(SUM(L427:L439)=0,"",SUM(L427:L439))</f>
      </c>
      <c r="M440" s="199">
        <f>IF(L440="","",IF(N423="","Enter school enrollment",L440/N423))</f>
      </c>
      <c r="N440" s="208">
        <f>IF(SUM(N427:N439)=0,"",SUM(N427:N439))</f>
      </c>
      <c r="O440" s="199">
        <f>IF(N440="","",IF(N423="","Enter school enrollment",N440/N423))</f>
      </c>
      <c r="Q440" s="130"/>
      <c r="R440" s="288"/>
      <c r="U440" s="130"/>
      <c r="V440" s="130"/>
      <c r="W440" s="130"/>
      <c r="X440" s="130"/>
    </row>
    <row r="441" spans="1:24" s="157" customFormat="1" ht="18" customHeight="1" hidden="1">
      <c r="A441" s="567" t="s">
        <v>224</v>
      </c>
      <c r="B441" s="568"/>
      <c r="C441" s="568"/>
      <c r="D441" s="568"/>
      <c r="E441" s="568"/>
      <c r="F441" s="568"/>
      <c r="G441" s="568"/>
      <c r="H441" s="568"/>
      <c r="I441" s="568"/>
      <c r="J441" s="568"/>
      <c r="K441" s="568"/>
      <c r="L441" s="568"/>
      <c r="M441" s="568"/>
      <c r="N441" s="568"/>
      <c r="O441" s="569"/>
      <c r="Q441" s="130"/>
      <c r="R441" s="288"/>
      <c r="U441" s="130"/>
      <c r="V441" s="130"/>
      <c r="W441" s="130"/>
      <c r="X441" s="130"/>
    </row>
    <row r="442" spans="1:24" s="157" customFormat="1" ht="28.5" customHeight="1" hidden="1">
      <c r="A442" s="570" t="s">
        <v>42</v>
      </c>
      <c r="B442" s="548"/>
      <c r="C442" s="548"/>
      <c r="D442" s="548"/>
      <c r="E442" s="548"/>
      <c r="F442" s="547" t="s">
        <v>41</v>
      </c>
      <c r="G442" s="548"/>
      <c r="H442" s="548"/>
      <c r="I442" s="548"/>
      <c r="J442" s="548"/>
      <c r="K442" s="547" t="s">
        <v>116</v>
      </c>
      <c r="L442" s="548"/>
      <c r="M442" s="548"/>
      <c r="N442" s="548"/>
      <c r="O442" s="549"/>
      <c r="Q442" s="130"/>
      <c r="R442" s="288"/>
      <c r="U442" s="130"/>
      <c r="V442" s="130"/>
      <c r="W442" s="130"/>
      <c r="X442" s="130"/>
    </row>
    <row r="443" spans="1:24" s="157" customFormat="1" ht="42.75" customHeight="1" hidden="1" thickBot="1">
      <c r="A443" s="531"/>
      <c r="B443" s="532"/>
      <c r="C443" s="532"/>
      <c r="D443" s="532"/>
      <c r="E443" s="532"/>
      <c r="F443" s="533"/>
      <c r="G443" s="532"/>
      <c r="H443" s="532"/>
      <c r="I443" s="532"/>
      <c r="J443" s="532"/>
      <c r="K443" s="533"/>
      <c r="L443" s="532"/>
      <c r="M443" s="532"/>
      <c r="N443" s="532"/>
      <c r="O443" s="543"/>
      <c r="Q443" s="130"/>
      <c r="R443" s="288"/>
      <c r="U443" s="130"/>
      <c r="V443" s="130"/>
      <c r="W443" s="130"/>
      <c r="X443" s="130"/>
    </row>
    <row r="444" spans="1:24" s="157" customFormat="1" ht="24.75" customHeight="1" hidden="1">
      <c r="A444" s="591" t="s">
        <v>375</v>
      </c>
      <c r="B444" s="592"/>
      <c r="C444" s="592"/>
      <c r="D444" s="592"/>
      <c r="E444" s="592"/>
      <c r="F444" s="592"/>
      <c r="G444" s="592"/>
      <c r="H444" s="592"/>
      <c r="I444" s="592"/>
      <c r="J444" s="592"/>
      <c r="K444" s="592"/>
      <c r="L444" s="592"/>
      <c r="M444" s="592"/>
      <c r="N444" s="592"/>
      <c r="O444" s="593"/>
      <c r="Q444" s="130"/>
      <c r="R444" s="288"/>
      <c r="U444" s="130"/>
      <c r="V444" s="130"/>
      <c r="W444" s="130"/>
      <c r="X444" s="130"/>
    </row>
    <row r="445" spans="1:24" s="157" customFormat="1" ht="24.75" customHeight="1" hidden="1" thickBot="1">
      <c r="A445" s="594" t="s">
        <v>524</v>
      </c>
      <c r="B445" s="595"/>
      <c r="C445" s="596"/>
      <c r="D445" s="589"/>
      <c r="E445" s="565"/>
      <c r="F445" s="590" t="s">
        <v>354</v>
      </c>
      <c r="G445" s="590"/>
      <c r="H445" s="590"/>
      <c r="I445" s="560"/>
      <c r="J445" s="561"/>
      <c r="K445" s="590" t="s">
        <v>346</v>
      </c>
      <c r="L445" s="590"/>
      <c r="M445" s="590"/>
      <c r="N445" s="565"/>
      <c r="O445" s="566"/>
      <c r="Q445" s="130"/>
      <c r="R445" s="288"/>
      <c r="U445" s="130"/>
      <c r="V445" s="130"/>
      <c r="W445" s="130"/>
      <c r="X445" s="130"/>
    </row>
    <row r="446" spans="1:24" s="157" customFormat="1" ht="24.75" customHeight="1" hidden="1">
      <c r="A446" s="586" t="s">
        <v>165</v>
      </c>
      <c r="B446" s="571" t="s">
        <v>7</v>
      </c>
      <c r="C446" s="572"/>
      <c r="D446" s="572"/>
      <c r="E446" s="572"/>
      <c r="F446" s="573"/>
      <c r="G446" s="574" t="s">
        <v>8</v>
      </c>
      <c r="H446" s="575"/>
      <c r="I446" s="575"/>
      <c r="J446" s="575"/>
      <c r="K446" s="576"/>
      <c r="L446" s="562" t="s">
        <v>6</v>
      </c>
      <c r="M446" s="563"/>
      <c r="N446" s="563"/>
      <c r="O446" s="564"/>
      <c r="Q446" s="130"/>
      <c r="R446" s="288"/>
      <c r="U446" s="130"/>
      <c r="V446" s="130"/>
      <c r="W446" s="130"/>
      <c r="X446" s="130"/>
    </row>
    <row r="447" spans="1:24" s="157" customFormat="1" ht="40.5" customHeight="1" hidden="1">
      <c r="A447" s="587"/>
      <c r="B447" s="577" t="s">
        <v>108</v>
      </c>
      <c r="C447" s="579" t="s">
        <v>28</v>
      </c>
      <c r="D447" s="580"/>
      <c r="E447" s="579" t="s">
        <v>29</v>
      </c>
      <c r="F447" s="581"/>
      <c r="G447" s="577" t="s">
        <v>108</v>
      </c>
      <c r="H447" s="579" t="s">
        <v>28</v>
      </c>
      <c r="I447" s="580"/>
      <c r="J447" s="579" t="s">
        <v>29</v>
      </c>
      <c r="K447" s="581"/>
      <c r="L447" s="582" t="s">
        <v>106</v>
      </c>
      <c r="M447" s="583"/>
      <c r="N447" s="584" t="s">
        <v>77</v>
      </c>
      <c r="O447" s="585"/>
      <c r="Q447" s="130"/>
      <c r="R447" s="288"/>
      <c r="U447" s="130"/>
      <c r="V447" s="130"/>
      <c r="W447" s="130"/>
      <c r="X447" s="130"/>
    </row>
    <row r="448" spans="1:24" s="157" customFormat="1" ht="31.5" customHeight="1" hidden="1">
      <c r="A448" s="588"/>
      <c r="B448" s="578"/>
      <c r="C448" s="159" t="s">
        <v>151</v>
      </c>
      <c r="D448" s="160" t="s">
        <v>109</v>
      </c>
      <c r="E448" s="159" t="s">
        <v>151</v>
      </c>
      <c r="F448" s="160" t="s">
        <v>109</v>
      </c>
      <c r="G448" s="578"/>
      <c r="H448" s="159" t="s">
        <v>151</v>
      </c>
      <c r="I448" s="160" t="s">
        <v>109</v>
      </c>
      <c r="J448" s="159" t="s">
        <v>151</v>
      </c>
      <c r="K448" s="160" t="s">
        <v>109</v>
      </c>
      <c r="L448" s="225" t="s">
        <v>151</v>
      </c>
      <c r="M448" s="228" t="s">
        <v>30</v>
      </c>
      <c r="N448" s="228" t="s">
        <v>151</v>
      </c>
      <c r="O448" s="158" t="s">
        <v>30</v>
      </c>
      <c r="Q448" s="130"/>
      <c r="R448" s="288"/>
      <c r="U448" s="130"/>
      <c r="V448" s="130"/>
      <c r="W448" s="130"/>
      <c r="X448" s="130"/>
    </row>
    <row r="449" spans="1:24" s="157" customFormat="1" ht="24.75" customHeight="1" hidden="1">
      <c r="A449" s="219" t="s">
        <v>152</v>
      </c>
      <c r="B449" s="203"/>
      <c r="C449" s="162"/>
      <c r="D449" s="161"/>
      <c r="E449" s="162"/>
      <c r="F449" s="204"/>
      <c r="G449" s="203"/>
      <c r="H449" s="162"/>
      <c r="I449" s="161"/>
      <c r="J449" s="162"/>
      <c r="K449" s="204"/>
      <c r="L449" s="309"/>
      <c r="M449" s="199">
        <f>IF(L449="","",IF(N445="","Enter school enrollment",L449/N445))</f>
      </c>
      <c r="N449" s="196"/>
      <c r="O449" s="199">
        <f>IF(N449="","",IF(N445="","Enter school enrollment",N449/N445))</f>
      </c>
      <c r="Q449" s="130"/>
      <c r="R449" s="288"/>
      <c r="U449" s="130"/>
      <c r="V449" s="130"/>
      <c r="W449" s="130"/>
      <c r="X449" s="130"/>
    </row>
    <row r="450" spans="1:24" s="157" customFormat="1" ht="24.75" customHeight="1" hidden="1">
      <c r="A450" s="165" t="s">
        <v>153</v>
      </c>
      <c r="B450" s="203"/>
      <c r="C450" s="162"/>
      <c r="D450" s="161"/>
      <c r="E450" s="162"/>
      <c r="F450" s="204"/>
      <c r="G450" s="203"/>
      <c r="H450" s="162"/>
      <c r="I450" s="161"/>
      <c r="J450" s="162"/>
      <c r="K450" s="204"/>
      <c r="L450" s="309"/>
      <c r="M450" s="199">
        <f>IF(L450="","",IF(N445="","Enter school enrollment",L450/N445))</f>
      </c>
      <c r="N450" s="196"/>
      <c r="O450" s="199">
        <f>IF(N450="","",IF(N445="","Enter school enrollment",N450/N445))</f>
      </c>
      <c r="Q450" s="130"/>
      <c r="R450" s="288"/>
      <c r="U450" s="130"/>
      <c r="V450" s="130"/>
      <c r="W450" s="130"/>
      <c r="X450" s="130"/>
    </row>
    <row r="451" spans="1:24" s="157" customFormat="1" ht="24.75" customHeight="1" hidden="1">
      <c r="A451" s="165" t="s">
        <v>154</v>
      </c>
      <c r="B451" s="203"/>
      <c r="C451" s="162"/>
      <c r="D451" s="161"/>
      <c r="E451" s="162"/>
      <c r="F451" s="204"/>
      <c r="G451" s="203"/>
      <c r="H451" s="162"/>
      <c r="I451" s="161"/>
      <c r="J451" s="162"/>
      <c r="K451" s="204"/>
      <c r="L451" s="309"/>
      <c r="M451" s="199">
        <f>IF(L451="","",IF(N445="","Enter school enrollment",L451/N445))</f>
      </c>
      <c r="N451" s="196"/>
      <c r="O451" s="199">
        <f>IF(N451="","",IF(N445="","Enter school enrollment",N451/N445))</f>
      </c>
      <c r="Q451" s="130"/>
      <c r="R451" s="288"/>
      <c r="U451" s="130"/>
      <c r="V451" s="130"/>
      <c r="W451" s="130"/>
      <c r="X451" s="130"/>
    </row>
    <row r="452" spans="1:24" s="157" customFormat="1" ht="24.75" customHeight="1" hidden="1">
      <c r="A452" s="165" t="s">
        <v>155</v>
      </c>
      <c r="B452" s="309"/>
      <c r="C452" s="310"/>
      <c r="D452" s="259">
        <f aca="true" t="shared" si="80" ref="D452:D457">IF(AND(B452="",C452=""),"",IF(AND(B452="",C452&lt;&gt;""),"# Students Tested?",IF(B452="","",C452/B452)))</f>
      </c>
      <c r="E452" s="310"/>
      <c r="F452" s="259">
        <f aca="true" t="shared" si="81" ref="F452:F457">IF(AND(B452="",E452=""),"",IF(AND(B452="",E452&lt;&gt;""),"# Students Tested?",IF(B452="","",E452/B452)))</f>
      </c>
      <c r="G452" s="309"/>
      <c r="H452" s="310"/>
      <c r="I452" s="259">
        <f aca="true" t="shared" si="82" ref="I452:I457">IF(AND(G452="",H452=""),"",IF(AND(G452="",H452&lt;&gt;""),"# Students Tested?",IF(G452="","",H452/G452)))</f>
      </c>
      <c r="J452" s="310"/>
      <c r="K452" s="259">
        <f aca="true" t="shared" si="83" ref="K452:K457">IF(AND(G452="",J452=""),"",IF(AND(G452="",J452&lt;&gt;""),"# Students Tested?",IF(G452="","",J452/G452)))</f>
      </c>
      <c r="L452" s="309"/>
      <c r="M452" s="199">
        <f>IF(L452="","",IF(N445="","Enter school enrollment",L452/N445))</f>
      </c>
      <c r="N452" s="196"/>
      <c r="O452" s="199">
        <f>IF(N452="","",IF(N445="","Enter school enrollment",N452/N445))</f>
      </c>
      <c r="Q452" s="130"/>
      <c r="R452" s="288"/>
      <c r="U452" s="130"/>
      <c r="V452" s="130"/>
      <c r="W452" s="130"/>
      <c r="X452" s="130"/>
    </row>
    <row r="453" spans="1:24" s="157" customFormat="1" ht="24.75" customHeight="1" hidden="1">
      <c r="A453" s="165" t="s">
        <v>156</v>
      </c>
      <c r="B453" s="309"/>
      <c r="C453" s="310"/>
      <c r="D453" s="259">
        <f t="shared" si="80"/>
      </c>
      <c r="E453" s="310"/>
      <c r="F453" s="259">
        <f t="shared" si="81"/>
      </c>
      <c r="G453" s="309"/>
      <c r="H453" s="310"/>
      <c r="I453" s="259">
        <f t="shared" si="82"/>
      </c>
      <c r="J453" s="310"/>
      <c r="K453" s="259">
        <f t="shared" si="83"/>
      </c>
      <c r="L453" s="309"/>
      <c r="M453" s="199">
        <f>IF(L453="","",IF(N445="","Enter school enrollment",L453/N445))</f>
      </c>
      <c r="N453" s="196"/>
      <c r="O453" s="199">
        <f>IF(N453="","",IF(N445="","Enter school enrollment",N453/N445))</f>
      </c>
      <c r="Q453" s="130"/>
      <c r="R453" s="288"/>
      <c r="U453" s="130"/>
      <c r="V453" s="130"/>
      <c r="W453" s="130"/>
      <c r="X453" s="130"/>
    </row>
    <row r="454" spans="1:24" s="157" customFormat="1" ht="24.75" customHeight="1" hidden="1">
      <c r="A454" s="165" t="s">
        <v>157</v>
      </c>
      <c r="B454" s="309"/>
      <c r="C454" s="310"/>
      <c r="D454" s="259">
        <f t="shared" si="80"/>
      </c>
      <c r="E454" s="310"/>
      <c r="F454" s="259">
        <f t="shared" si="81"/>
      </c>
      <c r="G454" s="309"/>
      <c r="H454" s="310"/>
      <c r="I454" s="259">
        <f t="shared" si="82"/>
      </c>
      <c r="J454" s="310"/>
      <c r="K454" s="259">
        <f t="shared" si="83"/>
      </c>
      <c r="L454" s="309"/>
      <c r="M454" s="199">
        <f>IF(L454="","",IF(N445="","Enter school enrollment",L454/N445))</f>
      </c>
      <c r="N454" s="196"/>
      <c r="O454" s="199">
        <f>IF(N454="","",IF(N445="","Enter school enrollment",N454/N445))</f>
      </c>
      <c r="Q454" s="130"/>
      <c r="R454" s="288"/>
      <c r="U454" s="130"/>
      <c r="V454" s="130"/>
      <c r="W454" s="130"/>
      <c r="X454" s="130"/>
    </row>
    <row r="455" spans="1:24" s="157" customFormat="1" ht="24.75" customHeight="1" hidden="1">
      <c r="A455" s="165" t="s">
        <v>158</v>
      </c>
      <c r="B455" s="309"/>
      <c r="C455" s="310"/>
      <c r="D455" s="259">
        <f t="shared" si="80"/>
      </c>
      <c r="E455" s="310"/>
      <c r="F455" s="259">
        <f t="shared" si="81"/>
      </c>
      <c r="G455" s="309"/>
      <c r="H455" s="310"/>
      <c r="I455" s="259">
        <f t="shared" si="82"/>
      </c>
      <c r="J455" s="310"/>
      <c r="K455" s="259">
        <f t="shared" si="83"/>
      </c>
      <c r="L455" s="309"/>
      <c r="M455" s="199">
        <f>IF(L455="","",IF(N445="","Enter school enrollment",L455/N445))</f>
      </c>
      <c r="N455" s="196"/>
      <c r="O455" s="199">
        <f>IF(N455="","",IF(N445="","Enter school enrollment",N455/N445))</f>
      </c>
      <c r="Q455" s="130"/>
      <c r="R455" s="288"/>
      <c r="U455" s="130"/>
      <c r="V455" s="130"/>
      <c r="W455" s="130"/>
      <c r="X455" s="130"/>
    </row>
    <row r="456" spans="1:24" s="157" customFormat="1" ht="24.75" customHeight="1" hidden="1">
      <c r="A456" s="165" t="s">
        <v>159</v>
      </c>
      <c r="B456" s="309"/>
      <c r="C456" s="310"/>
      <c r="D456" s="259">
        <f t="shared" si="80"/>
      </c>
      <c r="E456" s="310"/>
      <c r="F456" s="259">
        <f t="shared" si="81"/>
      </c>
      <c r="G456" s="309"/>
      <c r="H456" s="310"/>
      <c r="I456" s="259">
        <f t="shared" si="82"/>
      </c>
      <c r="J456" s="310"/>
      <c r="K456" s="259">
        <f t="shared" si="83"/>
      </c>
      <c r="L456" s="309"/>
      <c r="M456" s="199">
        <f>IF(L456="","",IF(N445="","Enter school enrollment",L456/N445))</f>
      </c>
      <c r="N456" s="196"/>
      <c r="O456" s="199">
        <f>IF(N456="","",IF(N445="","Enter school enrollment",N456/N445))</f>
      </c>
      <c r="Q456" s="130"/>
      <c r="R456" s="288"/>
      <c r="U456" s="130"/>
      <c r="V456" s="130"/>
      <c r="W456" s="130"/>
      <c r="X456" s="130"/>
    </row>
    <row r="457" spans="1:24" s="157" customFormat="1" ht="24.75" customHeight="1" hidden="1">
      <c r="A457" s="165" t="s">
        <v>160</v>
      </c>
      <c r="B457" s="309"/>
      <c r="C457" s="310"/>
      <c r="D457" s="259">
        <f t="shared" si="80"/>
      </c>
      <c r="E457" s="310"/>
      <c r="F457" s="259">
        <f t="shared" si="81"/>
      </c>
      <c r="G457" s="309"/>
      <c r="H457" s="310"/>
      <c r="I457" s="259">
        <f t="shared" si="82"/>
      </c>
      <c r="J457" s="310"/>
      <c r="K457" s="259">
        <f t="shared" si="83"/>
      </c>
      <c r="L457" s="309"/>
      <c r="M457" s="199">
        <f>IF(L457="","",IF(N445="","Enter school enrollment",L457/N445))</f>
      </c>
      <c r="N457" s="196"/>
      <c r="O457" s="199">
        <f>IF(N457="","",IF(N445="","Enter school enrollment",N457/N445))</f>
      </c>
      <c r="Q457" s="130"/>
      <c r="R457" s="288"/>
      <c r="U457" s="130"/>
      <c r="V457" s="130"/>
      <c r="W457" s="130"/>
      <c r="X457" s="130"/>
    </row>
    <row r="458" spans="1:24" s="157" customFormat="1" ht="24.75" customHeight="1" hidden="1">
      <c r="A458" s="165" t="s">
        <v>161</v>
      </c>
      <c r="B458" s="203"/>
      <c r="C458" s="163"/>
      <c r="D458" s="261"/>
      <c r="E458" s="163"/>
      <c r="F458" s="262"/>
      <c r="G458" s="203"/>
      <c r="H458" s="164"/>
      <c r="I458" s="261"/>
      <c r="J458" s="163"/>
      <c r="K458" s="262"/>
      <c r="L458" s="309"/>
      <c r="M458" s="199">
        <f>IF(L458="","",IF(N445="","Enter school enrollment",L458/N445))</f>
      </c>
      <c r="N458" s="196"/>
      <c r="O458" s="199">
        <f>IF(N458="","",IF(N445="","Enter school enrollment",N458/N445))</f>
      </c>
      <c r="Q458" s="130"/>
      <c r="R458" s="288"/>
      <c r="U458" s="130"/>
      <c r="V458" s="130"/>
      <c r="W458" s="130"/>
      <c r="X458" s="130"/>
    </row>
    <row r="459" spans="1:24" s="157" customFormat="1" ht="24.75" customHeight="1" hidden="1">
      <c r="A459" s="165" t="s">
        <v>162</v>
      </c>
      <c r="B459" s="309"/>
      <c r="C459" s="315"/>
      <c r="D459" s="259">
        <f>IF(AND(B459="",C459=""),"",IF(AND(B459="",C459&lt;&gt;""),"# Students Tested?",IF(B459="","",C459/B459)))</f>
      </c>
      <c r="E459" s="311"/>
      <c r="F459" s="259">
        <f>IF(AND(B459="",E459=""),"",IF(AND(B459="",E459&lt;&gt;""),"# Students Tested?",IF(B459="","",E459/B459)))</f>
      </c>
      <c r="G459" s="203"/>
      <c r="H459" s="163"/>
      <c r="I459" s="259">
        <f>IF(AND(G459="",H459=""),"",IF(AND(G459="",H459&lt;&gt;""),"# Students Tested?",IF(G459="","",H459/G459)))</f>
      </c>
      <c r="J459" s="163"/>
      <c r="K459" s="259">
        <f>IF(AND(G459="",J459=""),"",IF(AND(G459="",J459&lt;&gt;""),"# Students Tested?",IF(G459="","",J459/G459)))</f>
      </c>
      <c r="L459" s="309"/>
      <c r="M459" s="199">
        <f>IF(L459="","",IF(N445="","Enter school enrollment",L459/N445))</f>
      </c>
      <c r="N459" s="196"/>
      <c r="O459" s="199">
        <f>IF(N459="","",IF(N445="","Enter school enrollment",N459/N445))</f>
      </c>
      <c r="Q459" s="130"/>
      <c r="R459" s="288"/>
      <c r="U459" s="130"/>
      <c r="V459" s="130"/>
      <c r="W459" s="130"/>
      <c r="X459" s="130"/>
    </row>
    <row r="460" spans="1:24" s="157" customFormat="1" ht="24.75" customHeight="1" hidden="1">
      <c r="A460" s="165" t="s">
        <v>163</v>
      </c>
      <c r="B460" s="203"/>
      <c r="C460" s="163"/>
      <c r="D460" s="201"/>
      <c r="E460" s="163"/>
      <c r="F460" s="205"/>
      <c r="G460" s="309"/>
      <c r="H460" s="310"/>
      <c r="I460" s="201"/>
      <c r="J460" s="310"/>
      <c r="K460" s="205"/>
      <c r="L460" s="309"/>
      <c r="M460" s="199">
        <f>IF(L460="","",IF(N445="","Enter school enrollment",L460/N445))</f>
      </c>
      <c r="N460" s="196"/>
      <c r="O460" s="199">
        <f>IF(N460="","",IF(N445="","Enter school enrollment",N460/N445))</f>
      </c>
      <c r="Q460" s="130"/>
      <c r="R460" s="288"/>
      <c r="U460" s="130"/>
      <c r="V460" s="130"/>
      <c r="W460" s="130"/>
      <c r="X460" s="130"/>
    </row>
    <row r="461" spans="1:24" s="157" customFormat="1" ht="24.75" customHeight="1" hidden="1">
      <c r="A461" s="165" t="s">
        <v>164</v>
      </c>
      <c r="B461" s="203"/>
      <c r="C461" s="197"/>
      <c r="D461" s="202"/>
      <c r="E461" s="197"/>
      <c r="F461" s="206"/>
      <c r="G461" s="203"/>
      <c r="H461" s="197"/>
      <c r="I461" s="202"/>
      <c r="J461" s="197"/>
      <c r="K461" s="206"/>
      <c r="L461" s="309"/>
      <c r="M461" s="199">
        <f>IF(L461="","",IF(N445="","Enter school enrollment",L461/N445))</f>
      </c>
      <c r="N461" s="196"/>
      <c r="O461" s="199">
        <f>IF(N461="","",IF(N445="","Enter school enrollment",N461/N445))</f>
      </c>
      <c r="Q461" s="130"/>
      <c r="R461" s="288"/>
      <c r="U461" s="130"/>
      <c r="V461" s="130"/>
      <c r="W461" s="130"/>
      <c r="X461" s="130"/>
    </row>
    <row r="462" spans="1:24" s="157" customFormat="1" ht="24.75" customHeight="1" hidden="1" thickBot="1">
      <c r="A462" s="258" t="s">
        <v>14</v>
      </c>
      <c r="B462" s="209">
        <f>IF(SUM(B449:B461)=0,"",SUM(B449:B461))</f>
      </c>
      <c r="C462" s="396">
        <f>IF(B462="","",SUM(C452:C459)-SUMIF(D452:D459,"# Students Tested?",C452:C459))</f>
      </c>
      <c r="D462" s="259">
        <f>IF(B462="","",SUMPRODUCT(B452:B459,D452:D459)/B462)</f>
      </c>
      <c r="E462" s="396">
        <f>IF(B462="","",SUM(E452:E459)-SUMIF(F452:F459,"# Students Tested?",E452:E459))</f>
      </c>
      <c r="F462" s="260">
        <f>IF(B462="","",IF(E462="","",E462/B462))</f>
      </c>
      <c r="G462" s="209">
        <f>IF(SUM(G449:G461)=0,"",SUM(G449:G461))</f>
      </c>
      <c r="H462" s="396">
        <f>IF(G462="","",SUM(H452:H459)-SUMIF(I452:I459,"# Students Tested?",H452:H459))</f>
      </c>
      <c r="I462" s="259">
        <f>IF(G462="","",SUMPRODUCT(G452:G459,I452:I459)/G462)</f>
      </c>
      <c r="J462" s="396">
        <f>IF(G462="","",SUM(J452:J459)-SUMIF(K452:K459,"# Students Tested?",J452:J459))</f>
      </c>
      <c r="K462" s="260">
        <f>IF(G462="","",IF(J462="","",J462/G462))</f>
      </c>
      <c r="L462" s="207">
        <f>IF(SUM(L449:L461)=0,"",SUM(L449:L461))</f>
      </c>
      <c r="M462" s="199">
        <f>IF(L462="","",IF(N445="","Enter school enrollment",L462/N445))</f>
      </c>
      <c r="N462" s="208">
        <f>IF(SUM(N449:N461)=0,"",SUM(N449:N461))</f>
      </c>
      <c r="O462" s="199">
        <f>IF(N462="","",IF(N445="","Enter school enrollment",N462/N445))</f>
      </c>
      <c r="Q462" s="130"/>
      <c r="R462" s="288"/>
      <c r="U462" s="130"/>
      <c r="V462" s="130"/>
      <c r="W462" s="130"/>
      <c r="X462" s="130"/>
    </row>
    <row r="463" spans="1:24" s="157" customFormat="1" ht="18" customHeight="1" hidden="1">
      <c r="A463" s="567" t="s">
        <v>224</v>
      </c>
      <c r="B463" s="568"/>
      <c r="C463" s="568"/>
      <c r="D463" s="568"/>
      <c r="E463" s="568"/>
      <c r="F463" s="568"/>
      <c r="G463" s="568"/>
      <c r="H463" s="568"/>
      <c r="I463" s="568"/>
      <c r="J463" s="568"/>
      <c r="K463" s="568"/>
      <c r="L463" s="568"/>
      <c r="M463" s="568"/>
      <c r="N463" s="568"/>
      <c r="O463" s="569"/>
      <c r="Q463" s="130"/>
      <c r="R463" s="288"/>
      <c r="U463" s="130"/>
      <c r="V463" s="130"/>
      <c r="W463" s="130"/>
      <c r="X463" s="130"/>
    </row>
    <row r="464" spans="1:24" s="157" customFormat="1" ht="28.5" customHeight="1" hidden="1">
      <c r="A464" s="570" t="s">
        <v>42</v>
      </c>
      <c r="B464" s="548"/>
      <c r="C464" s="548"/>
      <c r="D464" s="548"/>
      <c r="E464" s="548"/>
      <c r="F464" s="547" t="s">
        <v>41</v>
      </c>
      <c r="G464" s="548"/>
      <c r="H464" s="548"/>
      <c r="I464" s="548"/>
      <c r="J464" s="548"/>
      <c r="K464" s="547" t="s">
        <v>116</v>
      </c>
      <c r="L464" s="548"/>
      <c r="M464" s="548"/>
      <c r="N464" s="548"/>
      <c r="O464" s="549"/>
      <c r="Q464" s="130"/>
      <c r="R464" s="288"/>
      <c r="U464" s="130"/>
      <c r="V464" s="130"/>
      <c r="W464" s="130"/>
      <c r="X464" s="130"/>
    </row>
    <row r="465" spans="1:24" s="157" customFormat="1" ht="42.75" customHeight="1" hidden="1" thickBot="1">
      <c r="A465" s="531"/>
      <c r="B465" s="532"/>
      <c r="C465" s="532"/>
      <c r="D465" s="532"/>
      <c r="E465" s="532"/>
      <c r="F465" s="533"/>
      <c r="G465" s="532"/>
      <c r="H465" s="532"/>
      <c r="I465" s="532"/>
      <c r="J465" s="532"/>
      <c r="K465" s="533"/>
      <c r="L465" s="532"/>
      <c r="M465" s="532"/>
      <c r="N465" s="532"/>
      <c r="O465" s="543"/>
      <c r="Q465" s="130"/>
      <c r="R465" s="288"/>
      <c r="U465" s="130"/>
      <c r="V465" s="130"/>
      <c r="W465" s="130"/>
      <c r="X465" s="130"/>
    </row>
    <row r="466" spans="1:24" s="157" customFormat="1" ht="24.75" customHeight="1" hidden="1">
      <c r="A466" s="591" t="s">
        <v>374</v>
      </c>
      <c r="B466" s="592"/>
      <c r="C466" s="592"/>
      <c r="D466" s="592"/>
      <c r="E466" s="592"/>
      <c r="F466" s="592"/>
      <c r="G466" s="592"/>
      <c r="H466" s="592"/>
      <c r="I466" s="592"/>
      <c r="J466" s="592"/>
      <c r="K466" s="592"/>
      <c r="L466" s="592"/>
      <c r="M466" s="592"/>
      <c r="N466" s="592"/>
      <c r="O466" s="593"/>
      <c r="Q466" s="130"/>
      <c r="R466" s="288"/>
      <c r="U466" s="130"/>
      <c r="V466" s="130"/>
      <c r="W466" s="130"/>
      <c r="X466" s="130"/>
    </row>
    <row r="467" spans="1:24" s="157" customFormat="1" ht="24.75" customHeight="1" hidden="1" thickBot="1">
      <c r="A467" s="594" t="s">
        <v>524</v>
      </c>
      <c r="B467" s="595"/>
      <c r="C467" s="596"/>
      <c r="D467" s="589"/>
      <c r="E467" s="565"/>
      <c r="F467" s="590" t="s">
        <v>354</v>
      </c>
      <c r="G467" s="590"/>
      <c r="H467" s="590"/>
      <c r="I467" s="560"/>
      <c r="J467" s="561"/>
      <c r="K467" s="590" t="s">
        <v>346</v>
      </c>
      <c r="L467" s="590"/>
      <c r="M467" s="590"/>
      <c r="N467" s="565"/>
      <c r="O467" s="566"/>
      <c r="Q467" s="130"/>
      <c r="R467" s="288"/>
      <c r="U467" s="130"/>
      <c r="V467" s="130"/>
      <c r="W467" s="130"/>
      <c r="X467" s="130"/>
    </row>
    <row r="468" spans="1:24" s="157" customFormat="1" ht="24.75" customHeight="1" hidden="1">
      <c r="A468" s="586" t="s">
        <v>165</v>
      </c>
      <c r="B468" s="571" t="s">
        <v>7</v>
      </c>
      <c r="C468" s="572"/>
      <c r="D468" s="572"/>
      <c r="E468" s="572"/>
      <c r="F468" s="573"/>
      <c r="G468" s="574" t="s">
        <v>8</v>
      </c>
      <c r="H468" s="575"/>
      <c r="I468" s="575"/>
      <c r="J468" s="575"/>
      <c r="K468" s="576"/>
      <c r="L468" s="562" t="s">
        <v>6</v>
      </c>
      <c r="M468" s="563"/>
      <c r="N468" s="563"/>
      <c r="O468" s="564"/>
      <c r="Q468" s="130"/>
      <c r="R468" s="288"/>
      <c r="U468" s="130"/>
      <c r="V468" s="130"/>
      <c r="W468" s="130"/>
      <c r="X468" s="130"/>
    </row>
    <row r="469" spans="1:24" s="157" customFormat="1" ht="42" customHeight="1" hidden="1">
      <c r="A469" s="587"/>
      <c r="B469" s="577" t="s">
        <v>108</v>
      </c>
      <c r="C469" s="579" t="s">
        <v>28</v>
      </c>
      <c r="D469" s="580"/>
      <c r="E469" s="579" t="s">
        <v>29</v>
      </c>
      <c r="F469" s="581"/>
      <c r="G469" s="577" t="s">
        <v>108</v>
      </c>
      <c r="H469" s="579" t="s">
        <v>28</v>
      </c>
      <c r="I469" s="580"/>
      <c r="J469" s="579" t="s">
        <v>29</v>
      </c>
      <c r="K469" s="581"/>
      <c r="L469" s="582" t="s">
        <v>106</v>
      </c>
      <c r="M469" s="583"/>
      <c r="N469" s="584" t="s">
        <v>77</v>
      </c>
      <c r="O469" s="585"/>
      <c r="Q469" s="130"/>
      <c r="R469" s="288"/>
      <c r="U469" s="130"/>
      <c r="V469" s="130"/>
      <c r="W469" s="130"/>
      <c r="X469" s="130"/>
    </row>
    <row r="470" spans="1:24" s="157" customFormat="1" ht="28.5" customHeight="1" hidden="1">
      <c r="A470" s="588"/>
      <c r="B470" s="578"/>
      <c r="C470" s="159" t="s">
        <v>151</v>
      </c>
      <c r="D470" s="160" t="s">
        <v>109</v>
      </c>
      <c r="E470" s="159" t="s">
        <v>151</v>
      </c>
      <c r="F470" s="160" t="s">
        <v>109</v>
      </c>
      <c r="G470" s="578"/>
      <c r="H470" s="159" t="s">
        <v>151</v>
      </c>
      <c r="I470" s="160" t="s">
        <v>109</v>
      </c>
      <c r="J470" s="159" t="s">
        <v>151</v>
      </c>
      <c r="K470" s="160" t="s">
        <v>109</v>
      </c>
      <c r="L470" s="225" t="s">
        <v>151</v>
      </c>
      <c r="M470" s="228" t="s">
        <v>30</v>
      </c>
      <c r="N470" s="228" t="s">
        <v>151</v>
      </c>
      <c r="O470" s="158" t="s">
        <v>30</v>
      </c>
      <c r="Q470" s="130"/>
      <c r="R470" s="288"/>
      <c r="U470" s="130"/>
      <c r="V470" s="130"/>
      <c r="W470" s="130"/>
      <c r="X470" s="130"/>
    </row>
    <row r="471" spans="1:24" s="157" customFormat="1" ht="24.75" customHeight="1" hidden="1">
      <c r="A471" s="219" t="s">
        <v>152</v>
      </c>
      <c r="B471" s="203"/>
      <c r="C471" s="162"/>
      <c r="D471" s="161"/>
      <c r="E471" s="162"/>
      <c r="F471" s="204"/>
      <c r="G471" s="203"/>
      <c r="H471" s="162"/>
      <c r="I471" s="161"/>
      <c r="J471" s="162"/>
      <c r="K471" s="204"/>
      <c r="L471" s="309"/>
      <c r="M471" s="199">
        <f>IF(L471="","",IF(N467="","Enter school enrollment",L471/N467))</f>
      </c>
      <c r="N471" s="196"/>
      <c r="O471" s="199">
        <f>IF(N471="","",IF(N467="","Enter school enrollment",N471/N467))</f>
      </c>
      <c r="Q471" s="130"/>
      <c r="R471" s="288"/>
      <c r="U471" s="130"/>
      <c r="V471" s="130"/>
      <c r="W471" s="130"/>
      <c r="X471" s="130"/>
    </row>
    <row r="472" spans="1:24" s="157" customFormat="1" ht="24.75" customHeight="1" hidden="1">
      <c r="A472" s="165" t="s">
        <v>153</v>
      </c>
      <c r="B472" s="203"/>
      <c r="C472" s="162"/>
      <c r="D472" s="161"/>
      <c r="E472" s="162"/>
      <c r="F472" s="204"/>
      <c r="G472" s="203"/>
      <c r="H472" s="162"/>
      <c r="I472" s="161"/>
      <c r="J472" s="162"/>
      <c r="K472" s="204"/>
      <c r="L472" s="309"/>
      <c r="M472" s="199">
        <f>IF(L472="","",IF(N467="","Enter school enrollment",L472/N467))</f>
      </c>
      <c r="N472" s="196"/>
      <c r="O472" s="199">
        <f>IF(N472="","",IF(N467="","Enter school enrollment",N472/N467))</f>
      </c>
      <c r="Q472" s="130"/>
      <c r="R472" s="288"/>
      <c r="U472" s="130"/>
      <c r="V472" s="130"/>
      <c r="W472" s="130"/>
      <c r="X472" s="130"/>
    </row>
    <row r="473" spans="1:24" s="157" customFormat="1" ht="24.75" customHeight="1" hidden="1">
      <c r="A473" s="165" t="s">
        <v>154</v>
      </c>
      <c r="B473" s="203"/>
      <c r="C473" s="162"/>
      <c r="D473" s="161"/>
      <c r="E473" s="162"/>
      <c r="F473" s="204"/>
      <c r="G473" s="203"/>
      <c r="H473" s="162"/>
      <c r="I473" s="161"/>
      <c r="J473" s="162"/>
      <c r="K473" s="204"/>
      <c r="L473" s="309"/>
      <c r="M473" s="199">
        <f>IF(L473="","",IF(N467="","Enter school enrollment",L473/N467))</f>
      </c>
      <c r="N473" s="196"/>
      <c r="O473" s="199">
        <f>IF(N473="","",IF(N467="","Enter school enrollment",N473/N467))</f>
      </c>
      <c r="Q473" s="130"/>
      <c r="R473" s="288"/>
      <c r="U473" s="130"/>
      <c r="V473" s="130"/>
      <c r="W473" s="130"/>
      <c r="X473" s="130"/>
    </row>
    <row r="474" spans="1:24" s="157" customFormat="1" ht="24.75" customHeight="1" hidden="1">
      <c r="A474" s="165" t="s">
        <v>155</v>
      </c>
      <c r="B474" s="309"/>
      <c r="C474" s="310"/>
      <c r="D474" s="259">
        <f aca="true" t="shared" si="84" ref="D474:D479">IF(AND(B474="",C474=""),"",IF(AND(B474="",C474&lt;&gt;""),"# Students Tested?",IF(B474="","",C474/B474)))</f>
      </c>
      <c r="E474" s="310"/>
      <c r="F474" s="259">
        <f aca="true" t="shared" si="85" ref="F474:F479">IF(AND(B474="",E474=""),"",IF(AND(B474="",E474&lt;&gt;""),"# Students Tested?",IF(B474="","",E474/B474)))</f>
      </c>
      <c r="G474" s="309"/>
      <c r="H474" s="310"/>
      <c r="I474" s="259">
        <f aca="true" t="shared" si="86" ref="I474:I479">IF(AND(G474="",H474=""),"",IF(AND(G474="",H474&lt;&gt;""),"# Students Tested?",IF(G474="","",H474/G474)))</f>
      </c>
      <c r="J474" s="310"/>
      <c r="K474" s="259">
        <f aca="true" t="shared" si="87" ref="K474:K479">IF(AND(G474="",J474=""),"",IF(AND(G474="",J474&lt;&gt;""),"# Students Tested?",IF(G474="","",J474/G474)))</f>
      </c>
      <c r="L474" s="309"/>
      <c r="M474" s="199">
        <f>IF(L474="","",IF(N467="","Enter school enrollment",L474/N467))</f>
      </c>
      <c r="N474" s="196"/>
      <c r="O474" s="199">
        <f>IF(N474="","",IF(N467="","Enter school enrollment",N474/N467))</f>
      </c>
      <c r="Q474" s="130"/>
      <c r="R474" s="288"/>
      <c r="U474" s="130"/>
      <c r="V474" s="130"/>
      <c r="W474" s="130"/>
      <c r="X474" s="130"/>
    </row>
    <row r="475" spans="1:24" s="157" customFormat="1" ht="24.75" customHeight="1" hidden="1">
      <c r="A475" s="165" t="s">
        <v>156</v>
      </c>
      <c r="B475" s="309"/>
      <c r="C475" s="310"/>
      <c r="D475" s="259">
        <f t="shared" si="84"/>
      </c>
      <c r="E475" s="310"/>
      <c r="F475" s="259">
        <f t="shared" si="85"/>
      </c>
      <c r="G475" s="309"/>
      <c r="H475" s="310"/>
      <c r="I475" s="259">
        <f t="shared" si="86"/>
      </c>
      <c r="J475" s="310"/>
      <c r="K475" s="259">
        <f t="shared" si="87"/>
      </c>
      <c r="L475" s="309"/>
      <c r="M475" s="199">
        <f>IF(L475="","",IF(N467="","Enter school enrollment",L475/N467))</f>
      </c>
      <c r="N475" s="196"/>
      <c r="O475" s="199">
        <f>IF(N475="","",IF(N467="","Enter school enrollment",N475/N467))</f>
      </c>
      <c r="Q475" s="130"/>
      <c r="R475" s="288"/>
      <c r="U475" s="130"/>
      <c r="V475" s="130"/>
      <c r="W475" s="130"/>
      <c r="X475" s="130"/>
    </row>
    <row r="476" spans="1:24" s="157" customFormat="1" ht="24.75" customHeight="1" hidden="1">
      <c r="A476" s="165" t="s">
        <v>157</v>
      </c>
      <c r="B476" s="309"/>
      <c r="C476" s="310"/>
      <c r="D476" s="259">
        <f t="shared" si="84"/>
      </c>
      <c r="E476" s="310"/>
      <c r="F476" s="259">
        <f t="shared" si="85"/>
      </c>
      <c r="G476" s="309"/>
      <c r="H476" s="310"/>
      <c r="I476" s="259">
        <f t="shared" si="86"/>
      </c>
      <c r="J476" s="310"/>
      <c r="K476" s="259">
        <f t="shared" si="87"/>
      </c>
      <c r="L476" s="309"/>
      <c r="M476" s="199">
        <f>IF(L476="","",IF(N467="","Enter school enrollment",L476/N467))</f>
      </c>
      <c r="N476" s="196"/>
      <c r="O476" s="199">
        <f>IF(N476="","",IF(N467="","Enter school enrollment",N476/N467))</f>
      </c>
      <c r="Q476" s="130"/>
      <c r="R476" s="288"/>
      <c r="U476" s="130"/>
      <c r="V476" s="130"/>
      <c r="W476" s="130"/>
      <c r="X476" s="130"/>
    </row>
    <row r="477" spans="1:24" s="157" customFormat="1" ht="24.75" customHeight="1" hidden="1">
      <c r="A477" s="165" t="s">
        <v>158</v>
      </c>
      <c r="B477" s="309"/>
      <c r="C477" s="310"/>
      <c r="D477" s="259">
        <f t="shared" si="84"/>
      </c>
      <c r="E477" s="310"/>
      <c r="F477" s="259">
        <f t="shared" si="85"/>
      </c>
      <c r="G477" s="309"/>
      <c r="H477" s="310"/>
      <c r="I477" s="259">
        <f t="shared" si="86"/>
      </c>
      <c r="J477" s="310"/>
      <c r="K477" s="259">
        <f t="shared" si="87"/>
      </c>
      <c r="L477" s="309"/>
      <c r="M477" s="199">
        <f>IF(L477="","",IF(N467="","Enter school enrollment",L477/N467))</f>
      </c>
      <c r="N477" s="196"/>
      <c r="O477" s="199">
        <f>IF(N477="","",IF(N467="","Enter school enrollment",N477/N467))</f>
      </c>
      <c r="Q477" s="130"/>
      <c r="R477" s="288"/>
      <c r="U477" s="130"/>
      <c r="V477" s="130"/>
      <c r="W477" s="130"/>
      <c r="X477" s="130"/>
    </row>
    <row r="478" spans="1:24" s="157" customFormat="1" ht="24.75" customHeight="1" hidden="1">
      <c r="A478" s="165" t="s">
        <v>159</v>
      </c>
      <c r="B478" s="309"/>
      <c r="C478" s="310"/>
      <c r="D478" s="259">
        <f t="shared" si="84"/>
      </c>
      <c r="E478" s="310"/>
      <c r="F478" s="259">
        <f t="shared" si="85"/>
      </c>
      <c r="G478" s="309"/>
      <c r="H478" s="310"/>
      <c r="I478" s="259">
        <f t="shared" si="86"/>
      </c>
      <c r="J478" s="310"/>
      <c r="K478" s="259">
        <f t="shared" si="87"/>
      </c>
      <c r="L478" s="309"/>
      <c r="M478" s="199">
        <f>IF(L478="","",IF(N467="","Enter school enrollment",L478/N467))</f>
      </c>
      <c r="N478" s="196"/>
      <c r="O478" s="199">
        <f>IF(N478="","",IF(N467="","Enter school enrollment",N478/N467))</f>
      </c>
      <c r="Q478" s="130"/>
      <c r="R478" s="288"/>
      <c r="U478" s="130"/>
      <c r="V478" s="130"/>
      <c r="W478" s="130"/>
      <c r="X478" s="130"/>
    </row>
    <row r="479" spans="1:24" s="157" customFormat="1" ht="24.75" customHeight="1" hidden="1">
      <c r="A479" s="165" t="s">
        <v>160</v>
      </c>
      <c r="B479" s="309"/>
      <c r="C479" s="310"/>
      <c r="D479" s="259">
        <f t="shared" si="84"/>
      </c>
      <c r="E479" s="310"/>
      <c r="F479" s="259">
        <f t="shared" si="85"/>
      </c>
      <c r="G479" s="309"/>
      <c r="H479" s="310"/>
      <c r="I479" s="259">
        <f t="shared" si="86"/>
      </c>
      <c r="J479" s="310"/>
      <c r="K479" s="259">
        <f t="shared" si="87"/>
      </c>
      <c r="L479" s="309"/>
      <c r="M479" s="199">
        <f>IF(L479="","",IF(N467="","Enter school enrollment",L479/N467))</f>
      </c>
      <c r="N479" s="196"/>
      <c r="O479" s="199">
        <f>IF(N479="","",IF(N467="","Enter school enrollment",N479/N467))</f>
      </c>
      <c r="Q479" s="130"/>
      <c r="R479" s="288"/>
      <c r="U479" s="130"/>
      <c r="V479" s="130"/>
      <c r="W479" s="130"/>
      <c r="X479" s="130"/>
    </row>
    <row r="480" spans="1:24" s="157" customFormat="1" ht="24.75" customHeight="1" hidden="1">
      <c r="A480" s="165" t="s">
        <v>161</v>
      </c>
      <c r="B480" s="203"/>
      <c r="C480" s="163"/>
      <c r="D480" s="261"/>
      <c r="E480" s="163"/>
      <c r="F480" s="262"/>
      <c r="G480" s="203"/>
      <c r="H480" s="164"/>
      <c r="I480" s="261"/>
      <c r="J480" s="163"/>
      <c r="K480" s="262"/>
      <c r="L480" s="309"/>
      <c r="M480" s="199">
        <f>IF(L480="","",IF(N467="","Enter school enrollment",L480/N467))</f>
      </c>
      <c r="N480" s="196"/>
      <c r="O480" s="199">
        <f>IF(N480="","",IF(N467="","Enter school enrollment",N480/N467))</f>
      </c>
      <c r="Q480" s="130"/>
      <c r="R480" s="288"/>
      <c r="U480" s="130"/>
      <c r="V480" s="130"/>
      <c r="W480" s="130"/>
      <c r="X480" s="130"/>
    </row>
    <row r="481" spans="1:24" s="157" customFormat="1" ht="24.75" customHeight="1" hidden="1">
      <c r="A481" s="165" t="s">
        <v>162</v>
      </c>
      <c r="B481" s="309"/>
      <c r="C481" s="315"/>
      <c r="D481" s="259">
        <f>IF(AND(B481="",C481=""),"",IF(AND(B481="",C481&lt;&gt;""),"# Students Tested?",IF(B481="","",C481/B481)))</f>
      </c>
      <c r="E481" s="311"/>
      <c r="F481" s="259">
        <f>IF(AND(B481="",E481=""),"",IF(AND(B481="",E481&lt;&gt;""),"# Students Tested?",IF(B481="","",E481/B481)))</f>
      </c>
      <c r="G481" s="203"/>
      <c r="H481" s="163"/>
      <c r="I481" s="259">
        <f>IF(AND(G481="",H481=""),"",IF(AND(G481="",H481&lt;&gt;""),"# Students Tested?",IF(G481="","",H481/G481)))</f>
      </c>
      <c r="J481" s="163"/>
      <c r="K481" s="259">
        <f>IF(AND(G481="",J481=""),"",IF(AND(G481="",J481&lt;&gt;""),"# Students Tested?",IF(G481="","",J481/G481)))</f>
      </c>
      <c r="L481" s="309"/>
      <c r="M481" s="199">
        <f>IF(L481="","",IF(N467="","Enter school enrollment",L481/N467))</f>
      </c>
      <c r="N481" s="196"/>
      <c r="O481" s="199">
        <f>IF(N481="","",IF(N467="","Enter school enrollment",N481/N467))</f>
      </c>
      <c r="Q481" s="130"/>
      <c r="R481" s="288"/>
      <c r="U481" s="130"/>
      <c r="V481" s="130"/>
      <c r="W481" s="130"/>
      <c r="X481" s="130"/>
    </row>
    <row r="482" spans="1:24" s="157" customFormat="1" ht="24.75" customHeight="1" hidden="1">
      <c r="A482" s="165" t="s">
        <v>163</v>
      </c>
      <c r="B482" s="203"/>
      <c r="C482" s="163"/>
      <c r="D482" s="201"/>
      <c r="E482" s="163"/>
      <c r="F482" s="205"/>
      <c r="G482" s="309"/>
      <c r="H482" s="310"/>
      <c r="I482" s="201"/>
      <c r="J482" s="310"/>
      <c r="K482" s="205"/>
      <c r="L482" s="309"/>
      <c r="M482" s="199">
        <f>IF(L482="","",IF(N467="","Enter school enrollment",L482/N467))</f>
      </c>
      <c r="N482" s="196"/>
      <c r="O482" s="199">
        <f>IF(N482="","",IF(N467="","Enter school enrollment",N482/N467))</f>
      </c>
      <c r="Q482" s="130"/>
      <c r="R482" s="288"/>
      <c r="U482" s="130"/>
      <c r="V482" s="130"/>
      <c r="W482" s="130"/>
      <c r="X482" s="130"/>
    </row>
    <row r="483" spans="1:24" s="157" customFormat="1" ht="24.75" customHeight="1" hidden="1">
      <c r="A483" s="165" t="s">
        <v>164</v>
      </c>
      <c r="B483" s="203"/>
      <c r="C483" s="197"/>
      <c r="D483" s="202"/>
      <c r="E483" s="197"/>
      <c r="F483" s="206"/>
      <c r="G483" s="203"/>
      <c r="H483" s="197"/>
      <c r="I483" s="202"/>
      <c r="J483" s="197"/>
      <c r="K483" s="206"/>
      <c r="L483" s="309"/>
      <c r="M483" s="199">
        <f>IF(L483="","",IF(N467="","Enter school enrollment",L483/N467))</f>
      </c>
      <c r="N483" s="196"/>
      <c r="O483" s="199">
        <f>IF(N483="","",IF(N467="","Enter school enrollment",N483/N467))</f>
      </c>
      <c r="Q483" s="130"/>
      <c r="R483" s="288"/>
      <c r="U483" s="130"/>
      <c r="V483" s="130"/>
      <c r="W483" s="130"/>
      <c r="X483" s="130"/>
    </row>
    <row r="484" spans="1:24" s="157" customFormat="1" ht="24.75" customHeight="1" hidden="1" thickBot="1">
      <c r="A484" s="258" t="s">
        <v>14</v>
      </c>
      <c r="B484" s="209">
        <f>IF(SUM(B471:B483)=0,"",SUM(B471:B483))</f>
      </c>
      <c r="C484" s="396">
        <f>IF(B484="","",SUM(C474:C481)-SUMIF(D474:D481,"# Students Tested?",C474:C481))</f>
      </c>
      <c r="D484" s="259">
        <f>IF(B484="","",SUMPRODUCT(B474:B481,D474:D481)/B484)</f>
      </c>
      <c r="E484" s="396">
        <f>IF(B484="","",SUM(E474:E481)-SUMIF(F474:F481,"# Students Tested?",E474:E481))</f>
      </c>
      <c r="F484" s="260">
        <f>IF(B484="","",IF(E484="","",E484/B484))</f>
      </c>
      <c r="G484" s="209">
        <f>IF(SUM(G471:G483)=0,"",SUM(G471:G483))</f>
      </c>
      <c r="H484" s="396">
        <f>IF(G484="","",SUM(H474:H481)-SUMIF(I474:I481,"# Students Tested?",H474:H481))</f>
      </c>
      <c r="I484" s="259">
        <f>IF(G484="","",SUMPRODUCT(G474:G481,I474:I481)/G484)</f>
      </c>
      <c r="J484" s="396">
        <f>IF(G484="","",SUM(J474:J481)-SUMIF(K474:K481,"# Students Tested?",J474:J481))</f>
      </c>
      <c r="K484" s="260">
        <f>IF(G484="","",IF(J484="","",J484/G484))</f>
      </c>
      <c r="L484" s="207">
        <f>IF(SUM(L471:L483)=0,"",SUM(L471:L483))</f>
      </c>
      <c r="M484" s="199">
        <f>IF(L484="","",IF(N467="","Enter school enrollment",L484/N467))</f>
      </c>
      <c r="N484" s="208">
        <f>IF(SUM(N471:N483)=0,"",SUM(N471:N483))</f>
      </c>
      <c r="O484" s="199">
        <f>IF(N484="","",IF(N467="","Enter school enrollment",N484/N467))</f>
      </c>
      <c r="Q484" s="130"/>
      <c r="R484" s="288"/>
      <c r="U484" s="130"/>
      <c r="V484" s="130"/>
      <c r="W484" s="130"/>
      <c r="X484" s="130"/>
    </row>
    <row r="485" spans="1:24" s="157" customFormat="1" ht="18" customHeight="1" hidden="1">
      <c r="A485" s="567" t="s">
        <v>224</v>
      </c>
      <c r="B485" s="568"/>
      <c r="C485" s="568"/>
      <c r="D485" s="568"/>
      <c r="E485" s="568"/>
      <c r="F485" s="568"/>
      <c r="G485" s="568"/>
      <c r="H485" s="568"/>
      <c r="I485" s="568"/>
      <c r="J485" s="568"/>
      <c r="K485" s="568"/>
      <c r="L485" s="568"/>
      <c r="M485" s="568"/>
      <c r="N485" s="568"/>
      <c r="O485" s="569"/>
      <c r="Q485" s="130"/>
      <c r="R485" s="288"/>
      <c r="U485" s="130"/>
      <c r="V485" s="130"/>
      <c r="W485" s="130"/>
      <c r="X485" s="130"/>
    </row>
    <row r="486" spans="1:24" s="157" customFormat="1" ht="28.5" customHeight="1" hidden="1">
      <c r="A486" s="570" t="s">
        <v>42</v>
      </c>
      <c r="B486" s="548"/>
      <c r="C486" s="548"/>
      <c r="D486" s="548"/>
      <c r="E486" s="548"/>
      <c r="F486" s="547" t="s">
        <v>41</v>
      </c>
      <c r="G486" s="548"/>
      <c r="H486" s="548"/>
      <c r="I486" s="548"/>
      <c r="J486" s="548"/>
      <c r="K486" s="547" t="s">
        <v>116</v>
      </c>
      <c r="L486" s="548"/>
      <c r="M486" s="548"/>
      <c r="N486" s="548"/>
      <c r="O486" s="549"/>
      <c r="Q486" s="130"/>
      <c r="R486" s="288"/>
      <c r="U486" s="130"/>
      <c r="V486" s="130"/>
      <c r="W486" s="130"/>
      <c r="X486" s="130"/>
    </row>
    <row r="487" spans="1:24" s="157" customFormat="1" ht="42.75" customHeight="1" hidden="1" thickBot="1">
      <c r="A487" s="531"/>
      <c r="B487" s="532"/>
      <c r="C487" s="532"/>
      <c r="D487" s="532"/>
      <c r="E487" s="532"/>
      <c r="F487" s="533"/>
      <c r="G487" s="532"/>
      <c r="H487" s="532"/>
      <c r="I487" s="532"/>
      <c r="J487" s="532"/>
      <c r="K487" s="533"/>
      <c r="L487" s="532"/>
      <c r="M487" s="532"/>
      <c r="N487" s="532"/>
      <c r="O487" s="543"/>
      <c r="Q487" s="130"/>
      <c r="R487" s="288"/>
      <c r="U487" s="130"/>
      <c r="V487" s="130"/>
      <c r="W487" s="130"/>
      <c r="X487" s="130"/>
    </row>
    <row r="488" spans="1:18" s="157" customFormat="1" ht="24.75" customHeight="1">
      <c r="A488" s="544" t="s">
        <v>435</v>
      </c>
      <c r="B488" s="545"/>
      <c r="C488" s="545"/>
      <c r="D488" s="545"/>
      <c r="E488" s="545"/>
      <c r="F488" s="545"/>
      <c r="G488" s="545"/>
      <c r="H488" s="545"/>
      <c r="I488" s="545"/>
      <c r="J488" s="545"/>
      <c r="K488" s="545"/>
      <c r="L488" s="545"/>
      <c r="M488" s="545"/>
      <c r="N488" s="545"/>
      <c r="O488" s="546"/>
      <c r="R488" s="288"/>
    </row>
    <row r="489" spans="1:18" s="157" customFormat="1" ht="52.5" customHeight="1" thickBot="1">
      <c r="A489" s="531" t="s">
        <v>595</v>
      </c>
      <c r="B489" s="532"/>
      <c r="C489" s="532"/>
      <c r="D489" s="532"/>
      <c r="E489" s="532"/>
      <c r="F489" s="532"/>
      <c r="G489" s="532"/>
      <c r="H489" s="532"/>
      <c r="I489" s="532"/>
      <c r="J489" s="532"/>
      <c r="K489" s="532"/>
      <c r="L489" s="532"/>
      <c r="M489" s="532"/>
      <c r="N489" s="532"/>
      <c r="O489" s="543"/>
      <c r="R489" s="288"/>
    </row>
    <row r="490" spans="1:18" s="157" customFormat="1" ht="13.5" customHeight="1" thickBot="1">
      <c r="A490" s="554"/>
      <c r="B490" s="554"/>
      <c r="C490" s="554"/>
      <c r="D490" s="554"/>
      <c r="E490" s="554"/>
      <c r="F490" s="554"/>
      <c r="G490" s="554"/>
      <c r="H490" s="554"/>
      <c r="I490" s="554"/>
      <c r="J490" s="554"/>
      <c r="K490" s="554"/>
      <c r="L490" s="554"/>
      <c r="M490" s="554"/>
      <c r="N490" s="554"/>
      <c r="O490" s="554"/>
      <c r="R490" s="288"/>
    </row>
    <row r="491" spans="1:22" s="157" customFormat="1" ht="24.75" customHeight="1" thickBot="1">
      <c r="A491" s="555" t="s">
        <v>112</v>
      </c>
      <c r="B491" s="556"/>
      <c r="C491" s="556"/>
      <c r="D491" s="556"/>
      <c r="E491" s="556"/>
      <c r="F491" s="556"/>
      <c r="G491" s="556"/>
      <c r="H491" s="556"/>
      <c r="I491" s="556"/>
      <c r="J491" s="556"/>
      <c r="K491" s="556"/>
      <c r="L491" s="556"/>
      <c r="M491" s="556"/>
      <c r="N491" s="556"/>
      <c r="O491" s="557"/>
      <c r="R491" s="170"/>
      <c r="S491" s="166"/>
      <c r="T491" s="166"/>
      <c r="U491" s="166"/>
      <c r="V491" s="166"/>
    </row>
    <row r="492" spans="1:22" ht="40.5" customHeight="1">
      <c r="A492" s="550" t="s">
        <v>502</v>
      </c>
      <c r="B492" s="551"/>
      <c r="C492" s="167" t="s">
        <v>509</v>
      </c>
      <c r="D492" s="285" t="s">
        <v>498</v>
      </c>
      <c r="E492" s="242" t="s">
        <v>510</v>
      </c>
      <c r="F492" s="168" t="s">
        <v>166</v>
      </c>
      <c r="G492" s="558" t="s">
        <v>167</v>
      </c>
      <c r="H492" s="559"/>
      <c r="I492" s="559" t="s">
        <v>27</v>
      </c>
      <c r="J492" s="559"/>
      <c r="K492" s="552" t="s">
        <v>436</v>
      </c>
      <c r="L492" s="552"/>
      <c r="M492" s="552"/>
      <c r="N492" s="552"/>
      <c r="O492" s="553"/>
      <c r="R492" s="169"/>
      <c r="S492" s="170"/>
      <c r="T492" s="170"/>
      <c r="U492" s="169"/>
      <c r="V492" s="169"/>
    </row>
    <row r="493" spans="1:22" ht="21" customHeight="1">
      <c r="A493" s="519" t="str">
        <f>IF(D49="","Enter school name above",D49)</f>
        <v>Laporte School</v>
      </c>
      <c r="B493" s="520"/>
      <c r="C493" s="337" t="s">
        <v>134</v>
      </c>
      <c r="D493" s="294" t="s">
        <v>134</v>
      </c>
      <c r="E493" s="294" t="s">
        <v>135</v>
      </c>
      <c r="F493" s="338" t="s">
        <v>531</v>
      </c>
      <c r="G493" s="517">
        <v>35</v>
      </c>
      <c r="H493" s="518"/>
      <c r="I493" s="521">
        <f>IF(A493="","",IF(G493="","",IF(N49="","Enter school enrollment in row 49",G493/N49)))</f>
        <v>0.1346153846153846</v>
      </c>
      <c r="J493" s="521"/>
      <c r="K493" s="534"/>
      <c r="L493" s="535"/>
      <c r="M493" s="535"/>
      <c r="N493" s="535"/>
      <c r="O493" s="536"/>
      <c r="Q493" s="171" t="s">
        <v>345</v>
      </c>
      <c r="R493" s="170"/>
      <c r="S493" s="166"/>
      <c r="T493" s="166"/>
      <c r="U493" s="166"/>
      <c r="V493" s="166"/>
    </row>
    <row r="494" spans="1:22" ht="21" customHeight="1" thickBot="1">
      <c r="A494" s="519" t="str">
        <f>IF(D71="","Enter school name above",D71)</f>
        <v>Enter school name above</v>
      </c>
      <c r="B494" s="520"/>
      <c r="C494" s="337"/>
      <c r="D494" s="294"/>
      <c r="E494" s="294"/>
      <c r="F494" s="338"/>
      <c r="G494" s="517"/>
      <c r="H494" s="518"/>
      <c r="I494" s="521">
        <f>IF(A494="","",IF(G494="","",IF(N71="","Enter school enrollment in row 71",G494/N71)))</f>
      </c>
      <c r="J494" s="521"/>
      <c r="K494" s="537"/>
      <c r="L494" s="538"/>
      <c r="M494" s="538"/>
      <c r="N494" s="538"/>
      <c r="O494" s="539"/>
      <c r="Q494" s="130" t="s">
        <v>134</v>
      </c>
      <c r="R494" s="170"/>
      <c r="S494" s="166"/>
      <c r="T494" s="166"/>
      <c r="U494" s="166"/>
      <c r="V494" s="166"/>
    </row>
    <row r="495" spans="1:22" ht="21" customHeight="1" hidden="1">
      <c r="A495" s="519" t="str">
        <f>IF(D93="","Enter school name above",D93)</f>
        <v>Enter school name above</v>
      </c>
      <c r="B495" s="520"/>
      <c r="C495" s="337"/>
      <c r="D495" s="294"/>
      <c r="E495" s="294"/>
      <c r="F495" s="338"/>
      <c r="G495" s="517"/>
      <c r="H495" s="518"/>
      <c r="I495" s="521">
        <f>IF(A495="","",IF(G495="","",IF(N93="","Enter school enrollment in row 93",G495/N93)))</f>
      </c>
      <c r="J495" s="521"/>
      <c r="K495" s="537"/>
      <c r="L495" s="538"/>
      <c r="M495" s="538"/>
      <c r="N495" s="538"/>
      <c r="O495" s="539"/>
      <c r="Q495" s="130" t="s">
        <v>135</v>
      </c>
      <c r="R495" s="170"/>
      <c r="S495" s="166"/>
      <c r="T495" s="166"/>
      <c r="U495" s="166"/>
      <c r="V495" s="166"/>
    </row>
    <row r="496" spans="1:22" ht="21" customHeight="1" hidden="1">
      <c r="A496" s="519" t="str">
        <f>IF(D115="","Enter school name above",D115)</f>
        <v>Enter school name above</v>
      </c>
      <c r="B496" s="520"/>
      <c r="C496" s="337"/>
      <c r="D496" s="294"/>
      <c r="E496" s="294"/>
      <c r="F496" s="338"/>
      <c r="G496" s="517"/>
      <c r="H496" s="518"/>
      <c r="I496" s="521">
        <f>IF(A496="","",IF(G496="","",IF(N115="","Enter school enrollment in row 115",G496/N115)))</f>
      </c>
      <c r="J496" s="521"/>
      <c r="K496" s="537"/>
      <c r="L496" s="538"/>
      <c r="M496" s="538"/>
      <c r="N496" s="538"/>
      <c r="O496" s="539"/>
      <c r="R496" s="170"/>
      <c r="S496" s="166"/>
      <c r="T496" s="166"/>
      <c r="U496" s="166"/>
      <c r="V496" s="166"/>
    </row>
    <row r="497" spans="1:22" ht="21" customHeight="1" hidden="1">
      <c r="A497" s="519" t="str">
        <f>IF(D137="","Enter school name above",D137)</f>
        <v>Enter school name above</v>
      </c>
      <c r="B497" s="520"/>
      <c r="C497" s="337"/>
      <c r="D497" s="294"/>
      <c r="E497" s="294"/>
      <c r="F497" s="338"/>
      <c r="G497" s="517"/>
      <c r="H497" s="518"/>
      <c r="I497" s="521">
        <f>IF(A497="","",IF(G497="","",IF(N137="","Enter school enrollment in row 137",G497/N137)))</f>
      </c>
      <c r="J497" s="521"/>
      <c r="K497" s="537"/>
      <c r="L497" s="538"/>
      <c r="M497" s="538"/>
      <c r="N497" s="538"/>
      <c r="O497" s="539"/>
      <c r="Q497" s="166"/>
      <c r="R497" s="170"/>
      <c r="S497" s="166"/>
      <c r="T497" s="166"/>
      <c r="U497" s="166"/>
      <c r="V497" s="166"/>
    </row>
    <row r="498" spans="1:22" ht="21" customHeight="1" hidden="1">
      <c r="A498" s="519" t="str">
        <f>IF(D159="","Enter school name above",D159)</f>
        <v>Enter school name above</v>
      </c>
      <c r="B498" s="520"/>
      <c r="C498" s="337"/>
      <c r="D498" s="294"/>
      <c r="E498" s="294"/>
      <c r="F498" s="338"/>
      <c r="G498" s="517"/>
      <c r="H498" s="518"/>
      <c r="I498" s="521">
        <f>IF(A498="","",IF(G498="","",IF(N159="","Enter school enrollment in row 159",G498/N159)))</f>
      </c>
      <c r="J498" s="521"/>
      <c r="K498" s="537"/>
      <c r="L498" s="538"/>
      <c r="M498" s="538"/>
      <c r="N498" s="538"/>
      <c r="O498" s="539"/>
      <c r="Q498" s="166"/>
      <c r="R498" s="170"/>
      <c r="S498" s="166"/>
      <c r="T498" s="166"/>
      <c r="U498" s="166"/>
      <c r="V498" s="166"/>
    </row>
    <row r="499" spans="1:22" ht="21" customHeight="1" hidden="1">
      <c r="A499" s="519" t="str">
        <f>IF(D181="","Enter school name above",D181)</f>
        <v>Enter school name above</v>
      </c>
      <c r="B499" s="520"/>
      <c r="C499" s="337"/>
      <c r="D499" s="294"/>
      <c r="E499" s="294"/>
      <c r="F499" s="338"/>
      <c r="G499" s="517"/>
      <c r="H499" s="518"/>
      <c r="I499" s="521">
        <f>IF(A499="","",IF(G499="","",IF(N181="","Enter school enrollment in row 181",G499/N181)))</f>
      </c>
      <c r="J499" s="521"/>
      <c r="K499" s="537"/>
      <c r="L499" s="538"/>
      <c r="M499" s="538"/>
      <c r="N499" s="538"/>
      <c r="O499" s="539"/>
      <c r="Q499" s="166"/>
      <c r="R499" s="170"/>
      <c r="S499" s="166"/>
      <c r="T499" s="166"/>
      <c r="U499" s="166"/>
      <c r="V499" s="166"/>
    </row>
    <row r="500" spans="1:22" ht="21" customHeight="1" hidden="1">
      <c r="A500" s="519" t="str">
        <f>IF(D203="","Enter school name above",D203)</f>
        <v>Enter school name above</v>
      </c>
      <c r="B500" s="520"/>
      <c r="C500" s="337"/>
      <c r="D500" s="294"/>
      <c r="E500" s="294"/>
      <c r="F500" s="338"/>
      <c r="G500" s="517"/>
      <c r="H500" s="518"/>
      <c r="I500" s="521">
        <f>IF(A500="","",IF(G500="","",IF(N203="","Enter school enrollment in row 203",G500/N203)))</f>
      </c>
      <c r="J500" s="521"/>
      <c r="K500" s="537"/>
      <c r="L500" s="538"/>
      <c r="M500" s="538"/>
      <c r="N500" s="538"/>
      <c r="O500" s="539"/>
      <c r="Q500" s="166"/>
      <c r="R500" s="170"/>
      <c r="S500" s="166"/>
      <c r="T500" s="166"/>
      <c r="U500" s="166"/>
      <c r="V500" s="166"/>
    </row>
    <row r="501" spans="1:22" ht="21" customHeight="1" hidden="1">
      <c r="A501" s="519" t="str">
        <f>IF(D225="","Enter school name above",D225)</f>
        <v>Enter school name above</v>
      </c>
      <c r="B501" s="520"/>
      <c r="C501" s="337"/>
      <c r="D501" s="294"/>
      <c r="E501" s="294"/>
      <c r="F501" s="338"/>
      <c r="G501" s="517"/>
      <c r="H501" s="518"/>
      <c r="I501" s="521">
        <f>IF(A501="","",IF(G501="","",IF(N225="","Enter school enrollment in row 225",G501/N225)))</f>
      </c>
      <c r="J501" s="521"/>
      <c r="K501" s="537"/>
      <c r="L501" s="538"/>
      <c r="M501" s="538"/>
      <c r="N501" s="538"/>
      <c r="O501" s="539"/>
      <c r="Q501" s="166"/>
      <c r="R501" s="170"/>
      <c r="S501" s="166"/>
      <c r="T501" s="166"/>
      <c r="U501" s="166"/>
      <c r="V501" s="166"/>
    </row>
    <row r="502" spans="1:22" ht="21" customHeight="1" hidden="1">
      <c r="A502" s="519" t="str">
        <f>IF(D247="","Enter school name above",D247)</f>
        <v>Enter school name above</v>
      </c>
      <c r="B502" s="520"/>
      <c r="C502" s="337"/>
      <c r="D502" s="294"/>
      <c r="E502" s="294"/>
      <c r="F502" s="339"/>
      <c r="G502" s="517"/>
      <c r="H502" s="518"/>
      <c r="I502" s="521">
        <f>IF(A502="","",IF(G502="","",IF(N247="","Enter school enrollment in row 247",G502/N247)))</f>
      </c>
      <c r="J502" s="521"/>
      <c r="K502" s="537"/>
      <c r="L502" s="538"/>
      <c r="M502" s="538"/>
      <c r="N502" s="538"/>
      <c r="O502" s="539"/>
      <c r="Q502" s="166"/>
      <c r="R502" s="170"/>
      <c r="S502" s="166"/>
      <c r="T502" s="166"/>
      <c r="U502" s="166"/>
      <c r="V502" s="166"/>
    </row>
    <row r="503" spans="1:22" ht="21" customHeight="1" hidden="1">
      <c r="A503" s="519" t="str">
        <f>IF(D269="","Enter school name above",D269)</f>
        <v>Enter school name above</v>
      </c>
      <c r="B503" s="520"/>
      <c r="C503" s="337"/>
      <c r="D503" s="294"/>
      <c r="E503" s="294"/>
      <c r="F503" s="339"/>
      <c r="G503" s="517"/>
      <c r="H503" s="518"/>
      <c r="I503" s="521">
        <f>IF(A503="","",IF(G503="","",IF(N269="","Enter school enrollment in row 269",G503/N269)))</f>
      </c>
      <c r="J503" s="521"/>
      <c r="K503" s="537"/>
      <c r="L503" s="538"/>
      <c r="M503" s="538"/>
      <c r="N503" s="538"/>
      <c r="O503" s="539"/>
      <c r="Q503" s="166"/>
      <c r="R503" s="170"/>
      <c r="S503" s="166"/>
      <c r="T503" s="166"/>
      <c r="U503" s="166"/>
      <c r="V503" s="166"/>
    </row>
    <row r="504" spans="1:22" ht="21" customHeight="1" hidden="1">
      <c r="A504" s="519" t="str">
        <f>IF(D291="","Enter school name above",D291)</f>
        <v>Enter school name above</v>
      </c>
      <c r="B504" s="520"/>
      <c r="C504" s="337"/>
      <c r="D504" s="294"/>
      <c r="E504" s="294"/>
      <c r="F504" s="339"/>
      <c r="G504" s="517"/>
      <c r="H504" s="518"/>
      <c r="I504" s="521">
        <f>IF(A504="","",IF(G504="","",IF(N291="","Enter school enrollment in row 291",G504/N291)))</f>
      </c>
      <c r="J504" s="521"/>
      <c r="K504" s="537"/>
      <c r="L504" s="538"/>
      <c r="M504" s="538"/>
      <c r="N504" s="538"/>
      <c r="O504" s="539"/>
      <c r="Q504" s="166"/>
      <c r="R504" s="170"/>
      <c r="S504" s="166"/>
      <c r="T504" s="166"/>
      <c r="U504" s="166"/>
      <c r="V504" s="166"/>
    </row>
    <row r="505" spans="1:22" ht="21" customHeight="1" hidden="1">
      <c r="A505" s="519" t="str">
        <f>IF(D313="","Enter school name above",D313)</f>
        <v>Enter school name above</v>
      </c>
      <c r="B505" s="520"/>
      <c r="C505" s="337"/>
      <c r="D505" s="294"/>
      <c r="E505" s="294"/>
      <c r="F505" s="339"/>
      <c r="G505" s="517"/>
      <c r="H505" s="518"/>
      <c r="I505" s="521">
        <f>IF(A505="","",IF(G505="","",IF(N313="","Enter school enrollment in row 313",G505/N313)))</f>
      </c>
      <c r="J505" s="521"/>
      <c r="K505" s="537"/>
      <c r="L505" s="538"/>
      <c r="M505" s="538"/>
      <c r="N505" s="538"/>
      <c r="O505" s="539"/>
      <c r="Q505" s="166"/>
      <c r="R505" s="170"/>
      <c r="S505" s="166"/>
      <c r="T505" s="166"/>
      <c r="U505" s="166"/>
      <c r="V505" s="166"/>
    </row>
    <row r="506" spans="1:22" ht="21" customHeight="1" hidden="1">
      <c r="A506" s="519" t="str">
        <f>IF(D335="","Enter school name above",D335)</f>
        <v>Enter school name above</v>
      </c>
      <c r="B506" s="520"/>
      <c r="C506" s="337"/>
      <c r="D506" s="294"/>
      <c r="E506" s="294"/>
      <c r="F506" s="338"/>
      <c r="G506" s="517"/>
      <c r="H506" s="518"/>
      <c r="I506" s="521">
        <f>IF(A506="","",IF(G506="","",IF(N335="","Enter school enrollment in row 335",G506/N335)))</f>
      </c>
      <c r="J506" s="521"/>
      <c r="K506" s="537"/>
      <c r="L506" s="538"/>
      <c r="M506" s="538"/>
      <c r="N506" s="538"/>
      <c r="O506" s="539"/>
      <c r="Q506" s="166"/>
      <c r="R506" s="170"/>
      <c r="S506" s="166"/>
      <c r="T506" s="166"/>
      <c r="U506" s="166"/>
      <c r="V506" s="166"/>
    </row>
    <row r="507" spans="1:22" ht="21" customHeight="1" hidden="1">
      <c r="A507" s="519" t="str">
        <f>IF(D357="","Enter school name above",D357)</f>
        <v>Enter school name above</v>
      </c>
      <c r="B507" s="520"/>
      <c r="C507" s="337"/>
      <c r="D507" s="294"/>
      <c r="E507" s="294"/>
      <c r="F507" s="338"/>
      <c r="G507" s="517"/>
      <c r="H507" s="518"/>
      <c r="I507" s="521">
        <f>IF(A507="","",IF(G507="","",IF(N357="","Enter school enrollment in row 357",G507/N357)))</f>
      </c>
      <c r="J507" s="521"/>
      <c r="K507" s="537"/>
      <c r="L507" s="538"/>
      <c r="M507" s="538"/>
      <c r="N507" s="538"/>
      <c r="O507" s="539"/>
      <c r="Q507" s="166"/>
      <c r="R507" s="170"/>
      <c r="S507" s="166"/>
      <c r="T507" s="166"/>
      <c r="U507" s="166"/>
      <c r="V507" s="166"/>
    </row>
    <row r="508" spans="1:22" ht="21" customHeight="1" hidden="1">
      <c r="A508" s="519" t="str">
        <f>IF(D379="","Enter school name above",D379)</f>
        <v>Enter school name above</v>
      </c>
      <c r="B508" s="520"/>
      <c r="C508" s="337"/>
      <c r="D508" s="294"/>
      <c r="E508" s="294"/>
      <c r="F508" s="338"/>
      <c r="G508" s="517"/>
      <c r="H508" s="518"/>
      <c r="I508" s="521">
        <f>IF(A508="","",IF(G508="","",IF(N379="","Enter school enrollment in row 379",G508/N379)))</f>
      </c>
      <c r="J508" s="521"/>
      <c r="K508" s="537"/>
      <c r="L508" s="538"/>
      <c r="M508" s="538"/>
      <c r="N508" s="538"/>
      <c r="O508" s="539"/>
      <c r="P508" s="95"/>
      <c r="Q508" s="166"/>
      <c r="R508" s="170"/>
      <c r="S508" s="166"/>
      <c r="T508" s="166"/>
      <c r="U508" s="166"/>
      <c r="V508" s="166"/>
    </row>
    <row r="509" spans="1:22" ht="21" customHeight="1" hidden="1">
      <c r="A509" s="519" t="str">
        <f>IF(D401="","Enter school name above",D401)</f>
        <v>Enter school name above</v>
      </c>
      <c r="B509" s="520"/>
      <c r="C509" s="337"/>
      <c r="D509" s="294"/>
      <c r="E509" s="294"/>
      <c r="F509" s="338"/>
      <c r="G509" s="517"/>
      <c r="H509" s="518"/>
      <c r="I509" s="521">
        <f>IF(A509="","",IF(G509="","",IF(N401="","Enter school enrollment in row 401",G509/N401)))</f>
      </c>
      <c r="J509" s="521"/>
      <c r="K509" s="537"/>
      <c r="L509" s="538"/>
      <c r="M509" s="538"/>
      <c r="N509" s="538"/>
      <c r="O509" s="539"/>
      <c r="P509" s="263"/>
      <c r="Q509" s="166"/>
      <c r="R509" s="170"/>
      <c r="S509" s="166"/>
      <c r="T509" s="166"/>
      <c r="U509" s="166"/>
      <c r="V509" s="166"/>
    </row>
    <row r="510" spans="1:22" ht="21" customHeight="1" hidden="1">
      <c r="A510" s="519" t="str">
        <f>IF(D423="","Enter school name above",D423)</f>
        <v>Enter school name above</v>
      </c>
      <c r="B510" s="520"/>
      <c r="C510" s="337"/>
      <c r="D510" s="294"/>
      <c r="E510" s="294"/>
      <c r="F510" s="338"/>
      <c r="G510" s="517"/>
      <c r="H510" s="518"/>
      <c r="I510" s="521">
        <f>IF(A510="","",IF(G510="","",IF(N423="","Enter school enrollment in row 423",G510/N423)))</f>
      </c>
      <c r="J510" s="521"/>
      <c r="K510" s="537"/>
      <c r="L510" s="538"/>
      <c r="M510" s="538"/>
      <c r="N510" s="538"/>
      <c r="O510" s="539"/>
      <c r="P510" s="95"/>
      <c r="Q510" s="166"/>
      <c r="R510" s="170"/>
      <c r="S510" s="166"/>
      <c r="T510" s="166"/>
      <c r="U510" s="166"/>
      <c r="V510" s="166"/>
    </row>
    <row r="511" spans="1:22" ht="21" customHeight="1" hidden="1">
      <c r="A511" s="519" t="str">
        <f>IF(D445="","Enter school name above",D445)</f>
        <v>Enter school name above</v>
      </c>
      <c r="B511" s="520"/>
      <c r="C511" s="337"/>
      <c r="D511" s="294"/>
      <c r="E511" s="294"/>
      <c r="F511" s="338"/>
      <c r="G511" s="517"/>
      <c r="H511" s="518"/>
      <c r="I511" s="521">
        <f>IF(A511="","",IF(G511="","",IF(N445="","Enter school enrollment in row 445",G511/N445)))</f>
      </c>
      <c r="J511" s="521"/>
      <c r="K511" s="537"/>
      <c r="L511" s="538"/>
      <c r="M511" s="538"/>
      <c r="N511" s="538"/>
      <c r="O511" s="539"/>
      <c r="P511" s="95"/>
      <c r="Q511" s="166"/>
      <c r="R511" s="170"/>
      <c r="S511" s="166"/>
      <c r="T511" s="166"/>
      <c r="U511" s="166"/>
      <c r="V511" s="166"/>
    </row>
    <row r="512" spans="1:22" ht="21" customHeight="1" hidden="1" thickBot="1">
      <c r="A512" s="519" t="str">
        <f>IF(D467="","Enter school name above",D467)</f>
        <v>Enter school name above</v>
      </c>
      <c r="B512" s="520"/>
      <c r="C512" s="307"/>
      <c r="D512" s="325"/>
      <c r="E512" s="325"/>
      <c r="F512" s="340"/>
      <c r="G512" s="517"/>
      <c r="H512" s="518"/>
      <c r="I512" s="521">
        <f>IF(A512="","",IF(G512="","",IF(N467="","Enter school enrollment in row 467",G512/N467)))</f>
      </c>
      <c r="J512" s="521"/>
      <c r="K512" s="540"/>
      <c r="L512" s="541"/>
      <c r="M512" s="541"/>
      <c r="N512" s="541"/>
      <c r="O512" s="542"/>
      <c r="P512" s="95"/>
      <c r="Q512" s="166"/>
      <c r="R512" s="170"/>
      <c r="S512" s="166"/>
      <c r="T512" s="166"/>
      <c r="U512" s="166"/>
      <c r="V512" s="166"/>
    </row>
    <row r="513" spans="1:24" s="157" customFormat="1" ht="39.75" customHeight="1">
      <c r="A513" s="934" t="s">
        <v>44</v>
      </c>
      <c r="B513" s="935"/>
      <c r="C513" s="935"/>
      <c r="D513" s="935"/>
      <c r="E513" s="935"/>
      <c r="F513" s="935"/>
      <c r="G513" s="935"/>
      <c r="H513" s="935"/>
      <c r="I513" s="935"/>
      <c r="J513" s="935"/>
      <c r="K513" s="935"/>
      <c r="L513" s="935"/>
      <c r="M513" s="935"/>
      <c r="N513" s="935"/>
      <c r="O513" s="936"/>
      <c r="Q513" s="130"/>
      <c r="R513" s="288"/>
      <c r="U513" s="130"/>
      <c r="V513" s="130"/>
      <c r="W513" s="130"/>
      <c r="X513" s="130"/>
    </row>
    <row r="514" spans="1:24" s="157" customFormat="1" ht="39.75" customHeight="1" thickBot="1">
      <c r="A514" s="509" t="s">
        <v>377</v>
      </c>
      <c r="B514" s="510"/>
      <c r="C514" s="510"/>
      <c r="D514" s="510"/>
      <c r="E514" s="510"/>
      <c r="F514" s="510"/>
      <c r="G514" s="510"/>
      <c r="H514" s="510"/>
      <c r="I514" s="510"/>
      <c r="J514" s="510"/>
      <c r="K514" s="510"/>
      <c r="L514" s="510"/>
      <c r="M514" s="510"/>
      <c r="N514" s="510"/>
      <c r="O514" s="511"/>
      <c r="Q514" s="130"/>
      <c r="R514" s="288"/>
      <c r="U514" s="130"/>
      <c r="V514" s="130"/>
      <c r="W514" s="130"/>
      <c r="X514" s="130"/>
    </row>
    <row r="515" spans="1:24" s="157" customFormat="1" ht="18" customHeight="1" thickBot="1">
      <c r="A515" s="522"/>
      <c r="B515" s="522"/>
      <c r="C515" s="522"/>
      <c r="D515" s="522"/>
      <c r="E515" s="522"/>
      <c r="F515" s="522"/>
      <c r="G515" s="522"/>
      <c r="H515" s="522"/>
      <c r="I515" s="522"/>
      <c r="J515" s="522"/>
      <c r="K515" s="522"/>
      <c r="L515" s="522"/>
      <c r="M515" s="522"/>
      <c r="N515" s="522"/>
      <c r="O515" s="522"/>
      <c r="Q515" s="130"/>
      <c r="R515" s="131"/>
      <c r="S515" s="130"/>
      <c r="T515" s="130"/>
      <c r="U515" s="130"/>
      <c r="V515" s="130"/>
      <c r="W515" s="130"/>
      <c r="X515" s="130"/>
    </row>
    <row r="516" spans="1:24" s="187" customFormat="1" ht="36" customHeight="1" thickBot="1">
      <c r="A516" s="528" t="s">
        <v>525</v>
      </c>
      <c r="B516" s="529"/>
      <c r="C516" s="529"/>
      <c r="D516" s="529"/>
      <c r="E516" s="529"/>
      <c r="F516" s="529"/>
      <c r="G516" s="529"/>
      <c r="H516" s="529"/>
      <c r="I516" s="529"/>
      <c r="J516" s="529"/>
      <c r="K516" s="529"/>
      <c r="L516" s="529"/>
      <c r="M516" s="529"/>
      <c r="N516" s="529"/>
      <c r="O516" s="530"/>
      <c r="Q516" s="222" t="s">
        <v>349</v>
      </c>
      <c r="R516" s="221" t="s">
        <v>362</v>
      </c>
      <c r="S516" s="221" t="s">
        <v>359</v>
      </c>
      <c r="T516" s="221"/>
      <c r="U516" s="221"/>
      <c r="V516" s="221"/>
      <c r="W516" s="221"/>
      <c r="X516" s="221"/>
    </row>
    <row r="517" spans="1:24" s="157" customFormat="1" ht="49.5" customHeight="1" thickBot="1">
      <c r="A517" s="599" t="s">
        <v>235</v>
      </c>
      <c r="B517" s="600"/>
      <c r="C517" s="410" t="s">
        <v>110</v>
      </c>
      <c r="D517" s="523" t="s">
        <v>356</v>
      </c>
      <c r="E517" s="524"/>
      <c r="F517" s="295" t="s">
        <v>13</v>
      </c>
      <c r="G517" s="216" t="s">
        <v>357</v>
      </c>
      <c r="H517" s="490" t="s">
        <v>111</v>
      </c>
      <c r="I517" s="933"/>
      <c r="J517" s="491"/>
      <c r="K517" s="215" t="s">
        <v>358</v>
      </c>
      <c r="L517" s="525" t="s">
        <v>378</v>
      </c>
      <c r="M517" s="526"/>
      <c r="N517" s="527"/>
      <c r="O517" s="214" t="s">
        <v>22</v>
      </c>
      <c r="Q517" s="130" t="s">
        <v>361</v>
      </c>
      <c r="R517" s="288"/>
      <c r="S517" s="130" t="str">
        <f aca="true" t="shared" si="88" ref="S517:S531">IF(R518="  at  in grades  from the baseline of  to the benchmark of  .","",R518)</f>
        <v>The referrals for special education evaluations will decrease at Laporte School in grades K-12 from the baseline of 15 to the benchmark of 10 by the end of SY13-14.</v>
      </c>
      <c r="T517" s="130"/>
      <c r="U517" s="130"/>
      <c r="V517" s="130"/>
      <c r="W517" s="130"/>
      <c r="X517" s="130"/>
    </row>
    <row r="518" spans="1:24" s="157" customFormat="1" ht="28.5" customHeight="1">
      <c r="A518" s="597" t="str">
        <f aca="true" t="shared" si="89" ref="A518:A537">IF(A493="","",A493)</f>
        <v>Laporte School</v>
      </c>
      <c r="B518" s="598"/>
      <c r="C518" s="297" t="s">
        <v>531</v>
      </c>
      <c r="D518" s="515" t="str">
        <f>IF($A518="Enter school name above","",D$517)</f>
        <v>The referrals for special education evaluations will</v>
      </c>
      <c r="E518" s="516"/>
      <c r="F518" s="296" t="s">
        <v>360</v>
      </c>
      <c r="G518" s="317" t="str">
        <f>IF($A518="Enter school name above","",G$517)</f>
        <v>from</v>
      </c>
      <c r="H518" s="472" t="s">
        <v>532</v>
      </c>
      <c r="I518" s="693"/>
      <c r="J518" s="473"/>
      <c r="K518" s="317" t="str">
        <f>IF($A518="Enter school name above","",K$517)</f>
        <v>to</v>
      </c>
      <c r="L518" s="472" t="s">
        <v>229</v>
      </c>
      <c r="M518" s="693"/>
      <c r="N518" s="473"/>
      <c r="O518" s="139" t="str">
        <f>IF($A518="Enter school name above","",O$517)</f>
        <v>by the end of SY13-14</v>
      </c>
      <c r="Q518" s="130" t="s">
        <v>360</v>
      </c>
      <c r="R518" s="131" t="str">
        <f aca="true" t="shared" si="90" ref="R518:R531">D518&amp;" "&amp;F518&amp;" "&amp;"at"&amp;" "&amp;A518&amp;" "&amp;"in"&amp;" "&amp;"grades"&amp;" "&amp;C518&amp;" "&amp;"from the baseline of"&amp;" "&amp;H518&amp;" "&amp;"to the benchmark of"&amp;" "&amp;L518&amp;" "&amp;O518&amp;"."</f>
        <v>The referrals for special education evaluations will decrease at Laporte School in grades K-12 from the baseline of 15 to the benchmark of 10 by the end of SY13-14.</v>
      </c>
      <c r="S518" s="130" t="str">
        <f t="shared" si="88"/>
        <v>  at Enter school name above in grades  from the baseline of  to the benchmark of  .</v>
      </c>
      <c r="T518" s="130"/>
      <c r="U518" s="130"/>
      <c r="V518" s="130"/>
      <c r="W518" s="130"/>
      <c r="X518" s="130"/>
    </row>
    <row r="519" spans="1:24" s="157" customFormat="1" ht="28.5" customHeight="1" thickBot="1">
      <c r="A519" s="513" t="str">
        <f t="shared" si="89"/>
        <v>Enter school name above</v>
      </c>
      <c r="B519" s="514"/>
      <c r="C519" s="298"/>
      <c r="D519" s="515">
        <f aca="true" t="shared" si="91" ref="D519:D537">IF($A519="Enter school name above","",D$517)</f>
      </c>
      <c r="E519" s="516"/>
      <c r="F519" s="294"/>
      <c r="G519" s="317">
        <f aca="true" t="shared" si="92" ref="G519:G537">IF($A519="Enter school name above","",G$517)</f>
      </c>
      <c r="H519" s="474"/>
      <c r="I519" s="512"/>
      <c r="J519" s="475"/>
      <c r="K519" s="317">
        <f aca="true" t="shared" si="93" ref="K519:K537">IF($A519="Enter school name above","",K$517)</f>
      </c>
      <c r="L519" s="474"/>
      <c r="M519" s="512"/>
      <c r="N519" s="475"/>
      <c r="O519" s="139">
        <f aca="true" t="shared" si="94" ref="O519:O537">IF($A519="Enter school name above","",O$517)</f>
      </c>
      <c r="Q519" s="130"/>
      <c r="R519" s="131" t="str">
        <f t="shared" si="90"/>
        <v>  at Enter school name above in grades  from the baseline of  to the benchmark of  .</v>
      </c>
      <c r="S519" s="130" t="str">
        <f t="shared" si="88"/>
        <v>  at Enter school name above in grades  from the baseline of  to the benchmark of  .</v>
      </c>
      <c r="T519" s="130"/>
      <c r="U519" s="130"/>
      <c r="V519" s="130"/>
      <c r="W519" s="130"/>
      <c r="X519" s="130"/>
    </row>
    <row r="520" spans="1:24" s="157" customFormat="1" ht="28.5" customHeight="1" hidden="1">
      <c r="A520" s="513" t="str">
        <f t="shared" si="89"/>
        <v>Enter school name above</v>
      </c>
      <c r="B520" s="514"/>
      <c r="C520" s="298"/>
      <c r="D520" s="515">
        <f t="shared" si="91"/>
      </c>
      <c r="E520" s="516"/>
      <c r="F520" s="294"/>
      <c r="G520" s="317">
        <f t="shared" si="92"/>
      </c>
      <c r="H520" s="474"/>
      <c r="I520" s="512"/>
      <c r="J520" s="475"/>
      <c r="K520" s="317">
        <f t="shared" si="93"/>
      </c>
      <c r="L520" s="474"/>
      <c r="M520" s="512"/>
      <c r="N520" s="475"/>
      <c r="O520" s="139">
        <f t="shared" si="94"/>
      </c>
      <c r="Q520" s="130"/>
      <c r="R520" s="131" t="str">
        <f t="shared" si="90"/>
        <v>  at Enter school name above in grades  from the baseline of  to the benchmark of  .</v>
      </c>
      <c r="S520" s="130" t="str">
        <f t="shared" si="88"/>
        <v>  at Enter school name above in grades  from the baseline of  to the benchmark of  .</v>
      </c>
      <c r="T520" s="130"/>
      <c r="U520" s="130"/>
      <c r="V520" s="130"/>
      <c r="W520" s="130"/>
      <c r="X520" s="130"/>
    </row>
    <row r="521" spans="1:24" s="157" customFormat="1" ht="28.5" customHeight="1" hidden="1">
      <c r="A521" s="513" t="str">
        <f t="shared" si="89"/>
        <v>Enter school name above</v>
      </c>
      <c r="B521" s="514"/>
      <c r="C521" s="298"/>
      <c r="D521" s="515">
        <f t="shared" si="91"/>
      </c>
      <c r="E521" s="516"/>
      <c r="F521" s="294"/>
      <c r="G521" s="317">
        <f t="shared" si="92"/>
      </c>
      <c r="H521" s="474"/>
      <c r="I521" s="512"/>
      <c r="J521" s="475"/>
      <c r="K521" s="317">
        <f t="shared" si="93"/>
      </c>
      <c r="L521" s="474"/>
      <c r="M521" s="512"/>
      <c r="N521" s="475"/>
      <c r="O521" s="139">
        <f t="shared" si="94"/>
      </c>
      <c r="Q521" s="130"/>
      <c r="R521" s="131" t="str">
        <f t="shared" si="90"/>
        <v>  at Enter school name above in grades  from the baseline of  to the benchmark of  .</v>
      </c>
      <c r="S521" s="130" t="str">
        <f t="shared" si="88"/>
        <v>  at Enter school name above in grades  from the baseline of  to the benchmark of  .</v>
      </c>
      <c r="T521" s="130"/>
      <c r="U521" s="130"/>
      <c r="V521" s="130"/>
      <c r="W521" s="130"/>
      <c r="X521" s="130"/>
    </row>
    <row r="522" spans="1:24" s="157" customFormat="1" ht="28.5" customHeight="1" hidden="1">
      <c r="A522" s="513" t="str">
        <f t="shared" si="89"/>
        <v>Enter school name above</v>
      </c>
      <c r="B522" s="514"/>
      <c r="C522" s="298"/>
      <c r="D522" s="515">
        <f t="shared" si="91"/>
      </c>
      <c r="E522" s="516"/>
      <c r="F522" s="294"/>
      <c r="G522" s="317">
        <f t="shared" si="92"/>
      </c>
      <c r="H522" s="474"/>
      <c r="I522" s="512"/>
      <c r="J522" s="475"/>
      <c r="K522" s="317">
        <f t="shared" si="93"/>
      </c>
      <c r="L522" s="474"/>
      <c r="M522" s="512"/>
      <c r="N522" s="475"/>
      <c r="O522" s="139">
        <f t="shared" si="94"/>
      </c>
      <c r="Q522" s="130"/>
      <c r="R522" s="131" t="str">
        <f t="shared" si="90"/>
        <v>  at Enter school name above in grades  from the baseline of  to the benchmark of  .</v>
      </c>
      <c r="S522" s="130" t="str">
        <f t="shared" si="88"/>
        <v>  at Enter school name above in grades  from the baseline of  to the benchmark of  .</v>
      </c>
      <c r="T522" s="130"/>
      <c r="U522" s="130"/>
      <c r="V522" s="130"/>
      <c r="W522" s="130"/>
      <c r="X522" s="130"/>
    </row>
    <row r="523" spans="1:24" s="157" customFormat="1" ht="28.5" customHeight="1" hidden="1">
      <c r="A523" s="513" t="str">
        <f t="shared" si="89"/>
        <v>Enter school name above</v>
      </c>
      <c r="B523" s="514"/>
      <c r="C523" s="298"/>
      <c r="D523" s="515">
        <f t="shared" si="91"/>
      </c>
      <c r="E523" s="516"/>
      <c r="F523" s="294"/>
      <c r="G523" s="317">
        <f t="shared" si="92"/>
      </c>
      <c r="H523" s="474"/>
      <c r="I523" s="512"/>
      <c r="J523" s="475"/>
      <c r="K523" s="317">
        <f t="shared" si="93"/>
      </c>
      <c r="L523" s="474"/>
      <c r="M523" s="512"/>
      <c r="N523" s="475"/>
      <c r="O523" s="139">
        <f t="shared" si="94"/>
      </c>
      <c r="Q523" s="130"/>
      <c r="R523" s="131" t="str">
        <f t="shared" si="90"/>
        <v>  at Enter school name above in grades  from the baseline of  to the benchmark of  .</v>
      </c>
      <c r="S523" s="130" t="str">
        <f t="shared" si="88"/>
        <v>  at Enter school name above in grades  from the baseline of  to the benchmark of  .</v>
      </c>
      <c r="T523" s="130"/>
      <c r="U523" s="130"/>
      <c r="V523" s="130"/>
      <c r="W523" s="130"/>
      <c r="X523" s="130"/>
    </row>
    <row r="524" spans="1:24" s="157" customFormat="1" ht="28.5" customHeight="1" hidden="1">
      <c r="A524" s="513" t="str">
        <f t="shared" si="89"/>
        <v>Enter school name above</v>
      </c>
      <c r="B524" s="514"/>
      <c r="C524" s="298"/>
      <c r="D524" s="515">
        <f t="shared" si="91"/>
      </c>
      <c r="E524" s="516"/>
      <c r="F524" s="294"/>
      <c r="G524" s="317">
        <f t="shared" si="92"/>
      </c>
      <c r="H524" s="474"/>
      <c r="I524" s="512"/>
      <c r="J524" s="475"/>
      <c r="K524" s="317">
        <f t="shared" si="93"/>
      </c>
      <c r="L524" s="474"/>
      <c r="M524" s="512"/>
      <c r="N524" s="475"/>
      <c r="O524" s="139">
        <f t="shared" si="94"/>
      </c>
      <c r="Q524" s="130"/>
      <c r="R524" s="131" t="str">
        <f t="shared" si="90"/>
        <v>  at Enter school name above in grades  from the baseline of  to the benchmark of  .</v>
      </c>
      <c r="S524" s="130" t="str">
        <f t="shared" si="88"/>
        <v>  at Enter school name above in grades  from the baseline of  to the benchmark of  .</v>
      </c>
      <c r="T524" s="130"/>
      <c r="U524" s="130"/>
      <c r="V524" s="130"/>
      <c r="W524" s="130"/>
      <c r="X524" s="130"/>
    </row>
    <row r="525" spans="1:24" s="157" customFormat="1" ht="28.5" customHeight="1" hidden="1">
      <c r="A525" s="513" t="str">
        <f t="shared" si="89"/>
        <v>Enter school name above</v>
      </c>
      <c r="B525" s="514"/>
      <c r="C525" s="298"/>
      <c r="D525" s="515">
        <f t="shared" si="91"/>
      </c>
      <c r="E525" s="516"/>
      <c r="F525" s="294"/>
      <c r="G525" s="317">
        <f t="shared" si="92"/>
      </c>
      <c r="H525" s="474"/>
      <c r="I525" s="512"/>
      <c r="J525" s="475"/>
      <c r="K525" s="317">
        <f t="shared" si="93"/>
      </c>
      <c r="L525" s="474"/>
      <c r="M525" s="512"/>
      <c r="N525" s="475"/>
      <c r="O525" s="139">
        <f t="shared" si="94"/>
      </c>
      <c r="Q525" s="130"/>
      <c r="R525" s="131" t="str">
        <f t="shared" si="90"/>
        <v>  at Enter school name above in grades  from the baseline of  to the benchmark of  .</v>
      </c>
      <c r="S525" s="130" t="str">
        <f t="shared" si="88"/>
        <v>  at Enter school name above in grades  from the baseline of  to the benchmark of  .</v>
      </c>
      <c r="T525" s="130"/>
      <c r="U525" s="130"/>
      <c r="V525" s="130"/>
      <c r="W525" s="130"/>
      <c r="X525" s="130"/>
    </row>
    <row r="526" spans="1:24" s="157" customFormat="1" ht="28.5" customHeight="1" hidden="1">
      <c r="A526" s="513" t="str">
        <f t="shared" si="89"/>
        <v>Enter school name above</v>
      </c>
      <c r="B526" s="514"/>
      <c r="C526" s="298"/>
      <c r="D526" s="515">
        <f t="shared" si="91"/>
      </c>
      <c r="E526" s="516"/>
      <c r="F526" s="294"/>
      <c r="G526" s="317">
        <f t="shared" si="92"/>
      </c>
      <c r="H526" s="474"/>
      <c r="I526" s="512"/>
      <c r="J526" s="475"/>
      <c r="K526" s="317">
        <f t="shared" si="93"/>
      </c>
      <c r="L526" s="474"/>
      <c r="M526" s="512"/>
      <c r="N526" s="475"/>
      <c r="O526" s="139">
        <f t="shared" si="94"/>
      </c>
      <c r="Q526" s="130"/>
      <c r="R526" s="131" t="str">
        <f t="shared" si="90"/>
        <v>  at Enter school name above in grades  from the baseline of  to the benchmark of  .</v>
      </c>
      <c r="S526" s="130" t="str">
        <f t="shared" si="88"/>
        <v>  at Enter school name above in grades  from the baseline of  to the benchmark of  .</v>
      </c>
      <c r="T526" s="130"/>
      <c r="U526" s="130"/>
      <c r="V526" s="130"/>
      <c r="W526" s="130"/>
      <c r="X526" s="130"/>
    </row>
    <row r="527" spans="1:24" s="157" customFormat="1" ht="28.5" customHeight="1" hidden="1">
      <c r="A527" s="513" t="str">
        <f t="shared" si="89"/>
        <v>Enter school name above</v>
      </c>
      <c r="B527" s="514"/>
      <c r="C527" s="298"/>
      <c r="D527" s="515">
        <f t="shared" si="91"/>
      </c>
      <c r="E527" s="516"/>
      <c r="F527" s="294"/>
      <c r="G527" s="317">
        <f t="shared" si="92"/>
      </c>
      <c r="H527" s="474"/>
      <c r="I527" s="512"/>
      <c r="J527" s="475"/>
      <c r="K527" s="317">
        <f t="shared" si="93"/>
      </c>
      <c r="L527" s="474"/>
      <c r="M527" s="512"/>
      <c r="N527" s="475"/>
      <c r="O527" s="139">
        <f t="shared" si="94"/>
      </c>
      <c r="Q527" s="130"/>
      <c r="R527" s="131" t="str">
        <f t="shared" si="90"/>
        <v>  at Enter school name above in grades  from the baseline of  to the benchmark of  .</v>
      </c>
      <c r="S527" s="130" t="str">
        <f t="shared" si="88"/>
        <v>  at Enter school name above in grades  from the baseline of  to the benchmark of  .</v>
      </c>
      <c r="T527" s="130"/>
      <c r="U527" s="130"/>
      <c r="V527" s="130"/>
      <c r="W527" s="130"/>
      <c r="X527" s="130"/>
    </row>
    <row r="528" spans="1:24" s="157" customFormat="1" ht="28.5" customHeight="1" hidden="1">
      <c r="A528" s="513" t="str">
        <f t="shared" si="89"/>
        <v>Enter school name above</v>
      </c>
      <c r="B528" s="514"/>
      <c r="C528" s="298"/>
      <c r="D528" s="515">
        <f t="shared" si="91"/>
      </c>
      <c r="E528" s="516"/>
      <c r="F528" s="294"/>
      <c r="G528" s="317">
        <f t="shared" si="92"/>
      </c>
      <c r="H528" s="474"/>
      <c r="I528" s="512"/>
      <c r="J528" s="475"/>
      <c r="K528" s="317">
        <f t="shared" si="93"/>
      </c>
      <c r="L528" s="474"/>
      <c r="M528" s="512"/>
      <c r="N528" s="475"/>
      <c r="O528" s="139">
        <f t="shared" si="94"/>
      </c>
      <c r="Q528" s="130"/>
      <c r="R528" s="131" t="str">
        <f t="shared" si="90"/>
        <v>  at Enter school name above in grades  from the baseline of  to the benchmark of  .</v>
      </c>
      <c r="S528" s="130" t="str">
        <f t="shared" si="88"/>
        <v>  at Enter school name above in grades  from the baseline of  to the benchmark of  .</v>
      </c>
      <c r="T528" s="130"/>
      <c r="U528" s="130"/>
      <c r="V528" s="130"/>
      <c r="W528" s="130"/>
      <c r="X528" s="130"/>
    </row>
    <row r="529" spans="1:24" s="157" customFormat="1" ht="28.5" customHeight="1" hidden="1">
      <c r="A529" s="513" t="str">
        <f t="shared" si="89"/>
        <v>Enter school name above</v>
      </c>
      <c r="B529" s="514"/>
      <c r="C529" s="298"/>
      <c r="D529" s="515">
        <f t="shared" si="91"/>
      </c>
      <c r="E529" s="516"/>
      <c r="F529" s="294"/>
      <c r="G529" s="317">
        <f t="shared" si="92"/>
      </c>
      <c r="H529" s="474"/>
      <c r="I529" s="512"/>
      <c r="J529" s="475"/>
      <c r="K529" s="317">
        <f t="shared" si="93"/>
      </c>
      <c r="L529" s="474"/>
      <c r="M529" s="512"/>
      <c r="N529" s="475"/>
      <c r="O529" s="139">
        <f t="shared" si="94"/>
      </c>
      <c r="Q529" s="130"/>
      <c r="R529" s="131" t="str">
        <f t="shared" si="90"/>
        <v>  at Enter school name above in grades  from the baseline of  to the benchmark of  .</v>
      </c>
      <c r="S529" s="130" t="str">
        <f t="shared" si="88"/>
        <v>  at Enter school name above in grades  from the baseline of  to the benchmark of  .</v>
      </c>
      <c r="T529" s="130"/>
      <c r="U529" s="130"/>
      <c r="V529" s="130"/>
      <c r="W529" s="130"/>
      <c r="X529" s="130"/>
    </row>
    <row r="530" spans="1:24" s="157" customFormat="1" ht="24.75" customHeight="1" hidden="1">
      <c r="A530" s="513" t="str">
        <f t="shared" si="89"/>
        <v>Enter school name above</v>
      </c>
      <c r="B530" s="514"/>
      <c r="C530" s="298"/>
      <c r="D530" s="515">
        <f t="shared" si="91"/>
      </c>
      <c r="E530" s="516"/>
      <c r="F530" s="294"/>
      <c r="G530" s="317">
        <f t="shared" si="92"/>
      </c>
      <c r="H530" s="474"/>
      <c r="I530" s="512"/>
      <c r="J530" s="475"/>
      <c r="K530" s="317">
        <f t="shared" si="93"/>
      </c>
      <c r="L530" s="474"/>
      <c r="M530" s="512"/>
      <c r="N530" s="475"/>
      <c r="O530" s="139">
        <f t="shared" si="94"/>
      </c>
      <c r="Q530" s="130"/>
      <c r="R530" s="131" t="str">
        <f t="shared" si="90"/>
        <v>  at Enter school name above in grades  from the baseline of  to the benchmark of  .</v>
      </c>
      <c r="S530" s="130" t="str">
        <f t="shared" si="88"/>
        <v>  at Enter school name above in grades  from the baseline of  to the benchmark of  .</v>
      </c>
      <c r="T530" s="130"/>
      <c r="U530" s="130"/>
      <c r="V530" s="130"/>
      <c r="W530" s="130"/>
      <c r="X530" s="130"/>
    </row>
    <row r="531" spans="1:24" s="157" customFormat="1" ht="31.5" customHeight="1" hidden="1">
      <c r="A531" s="513" t="str">
        <f t="shared" si="89"/>
        <v>Enter school name above</v>
      </c>
      <c r="B531" s="514"/>
      <c r="C531" s="298"/>
      <c r="D531" s="515">
        <f t="shared" si="91"/>
      </c>
      <c r="E531" s="516"/>
      <c r="F531" s="294"/>
      <c r="G531" s="317">
        <f t="shared" si="92"/>
      </c>
      <c r="H531" s="474"/>
      <c r="I531" s="512"/>
      <c r="J531" s="475"/>
      <c r="K531" s="317">
        <f t="shared" si="93"/>
      </c>
      <c r="L531" s="474"/>
      <c r="M531" s="512"/>
      <c r="N531" s="475"/>
      <c r="O531" s="139">
        <f t="shared" si="94"/>
      </c>
      <c r="Q531" s="130"/>
      <c r="R531" s="131" t="str">
        <f t="shared" si="90"/>
        <v>  at Enter school name above in grades  from the baseline of  to the benchmark of  .</v>
      </c>
      <c r="S531" s="130" t="str">
        <f t="shared" si="88"/>
        <v>  at Enter school name above in grades  from the baseline of  to the benchmark of  .</v>
      </c>
      <c r="T531" s="130"/>
      <c r="U531" s="130"/>
      <c r="V531" s="130"/>
      <c r="W531" s="130"/>
      <c r="X531" s="130"/>
    </row>
    <row r="532" spans="1:24" s="157" customFormat="1" ht="31.5" customHeight="1" hidden="1">
      <c r="A532" s="513" t="str">
        <f t="shared" si="89"/>
        <v>Enter school name above</v>
      </c>
      <c r="B532" s="514"/>
      <c r="C532" s="298"/>
      <c r="D532" s="515">
        <f t="shared" si="91"/>
      </c>
      <c r="E532" s="516"/>
      <c r="F532" s="294"/>
      <c r="G532" s="317">
        <f t="shared" si="92"/>
      </c>
      <c r="H532" s="474"/>
      <c r="I532" s="512"/>
      <c r="J532" s="475"/>
      <c r="K532" s="317">
        <f t="shared" si="93"/>
      </c>
      <c r="L532" s="474"/>
      <c r="M532" s="512"/>
      <c r="N532" s="475"/>
      <c r="O532" s="139">
        <f t="shared" si="94"/>
      </c>
      <c r="Q532" s="130"/>
      <c r="R532" s="131" t="str">
        <f aca="true" t="shared" si="95" ref="R532:R537">D532&amp;" "&amp;F532&amp;" "&amp;"at"&amp;" "&amp;A532&amp;" "&amp;"in"&amp;" "&amp;"grades"&amp;" "&amp;C532&amp;" "&amp;"from the baseline of"&amp;" "&amp;H532&amp;" "&amp;"to the benchmark of"&amp;" "&amp;L532&amp;" "&amp;O532&amp;"."</f>
        <v>  at Enter school name above in grades  from the baseline of  to the benchmark of  .</v>
      </c>
      <c r="S532" s="130"/>
      <c r="T532" s="130"/>
      <c r="U532" s="130"/>
      <c r="V532" s="130"/>
      <c r="W532" s="130"/>
      <c r="X532" s="130"/>
    </row>
    <row r="533" spans="1:24" s="157" customFormat="1" ht="31.5" customHeight="1" hidden="1">
      <c r="A533" s="513" t="str">
        <f t="shared" si="89"/>
        <v>Enter school name above</v>
      </c>
      <c r="B533" s="514"/>
      <c r="C533" s="298"/>
      <c r="D533" s="515">
        <f t="shared" si="91"/>
      </c>
      <c r="E533" s="516"/>
      <c r="F533" s="294"/>
      <c r="G533" s="317">
        <f t="shared" si="92"/>
      </c>
      <c r="H533" s="474"/>
      <c r="I533" s="512"/>
      <c r="J533" s="475"/>
      <c r="K533" s="317">
        <f t="shared" si="93"/>
      </c>
      <c r="L533" s="474"/>
      <c r="M533" s="512"/>
      <c r="N533" s="475"/>
      <c r="O533" s="139">
        <f t="shared" si="94"/>
      </c>
      <c r="Q533" s="130"/>
      <c r="R533" s="131" t="str">
        <f t="shared" si="95"/>
        <v>  at Enter school name above in grades  from the baseline of  to the benchmark of  .</v>
      </c>
      <c r="S533" s="130"/>
      <c r="T533" s="130"/>
      <c r="U533" s="130"/>
      <c r="V533" s="130"/>
      <c r="W533" s="130"/>
      <c r="X533" s="130"/>
    </row>
    <row r="534" spans="1:24" s="157" customFormat="1" ht="31.5" customHeight="1" hidden="1">
      <c r="A534" s="513" t="str">
        <f t="shared" si="89"/>
        <v>Enter school name above</v>
      </c>
      <c r="B534" s="514"/>
      <c r="C534" s="298"/>
      <c r="D534" s="515">
        <f t="shared" si="91"/>
      </c>
      <c r="E534" s="516"/>
      <c r="F534" s="294"/>
      <c r="G534" s="317">
        <f t="shared" si="92"/>
      </c>
      <c r="H534" s="474"/>
      <c r="I534" s="512"/>
      <c r="J534" s="475"/>
      <c r="K534" s="317">
        <f t="shared" si="93"/>
      </c>
      <c r="L534" s="474"/>
      <c r="M534" s="512"/>
      <c r="N534" s="475"/>
      <c r="O534" s="139">
        <f t="shared" si="94"/>
      </c>
      <c r="Q534" s="130"/>
      <c r="R534" s="131" t="str">
        <f t="shared" si="95"/>
        <v>  at Enter school name above in grades  from the baseline of  to the benchmark of  .</v>
      </c>
      <c r="S534" s="130"/>
      <c r="T534" s="130"/>
      <c r="U534" s="130"/>
      <c r="V534" s="130"/>
      <c r="W534" s="130"/>
      <c r="X534" s="130"/>
    </row>
    <row r="535" spans="1:24" s="157" customFormat="1" ht="31.5" customHeight="1" hidden="1">
      <c r="A535" s="513" t="str">
        <f t="shared" si="89"/>
        <v>Enter school name above</v>
      </c>
      <c r="B535" s="514"/>
      <c r="C535" s="298"/>
      <c r="D535" s="515">
        <f t="shared" si="91"/>
      </c>
      <c r="E535" s="516"/>
      <c r="F535" s="294"/>
      <c r="G535" s="317">
        <f t="shared" si="92"/>
      </c>
      <c r="H535" s="474"/>
      <c r="I535" s="512"/>
      <c r="J535" s="475"/>
      <c r="K535" s="317">
        <f t="shared" si="93"/>
      </c>
      <c r="L535" s="474"/>
      <c r="M535" s="512"/>
      <c r="N535" s="475"/>
      <c r="O535" s="139">
        <f t="shared" si="94"/>
      </c>
      <c r="Q535" s="130"/>
      <c r="R535" s="131" t="str">
        <f t="shared" si="95"/>
        <v>  at Enter school name above in grades  from the baseline of  to the benchmark of  .</v>
      </c>
      <c r="S535" s="130"/>
      <c r="T535" s="130"/>
      <c r="U535" s="130"/>
      <c r="V535" s="130"/>
      <c r="W535" s="130"/>
      <c r="X535" s="130"/>
    </row>
    <row r="536" spans="1:24" s="157" customFormat="1" ht="31.5" customHeight="1" hidden="1">
      <c r="A536" s="513" t="str">
        <f t="shared" si="89"/>
        <v>Enter school name above</v>
      </c>
      <c r="B536" s="514"/>
      <c r="C536" s="298"/>
      <c r="D536" s="515">
        <f t="shared" si="91"/>
      </c>
      <c r="E536" s="516"/>
      <c r="F536" s="294"/>
      <c r="G536" s="317">
        <f t="shared" si="92"/>
      </c>
      <c r="H536" s="474"/>
      <c r="I536" s="512"/>
      <c r="J536" s="475"/>
      <c r="K536" s="317">
        <f t="shared" si="93"/>
      </c>
      <c r="L536" s="474"/>
      <c r="M536" s="512"/>
      <c r="N536" s="475"/>
      <c r="O536" s="139">
        <f t="shared" si="94"/>
      </c>
      <c r="Q536" s="130"/>
      <c r="R536" s="131" t="str">
        <f t="shared" si="95"/>
        <v>  at Enter school name above in grades  from the baseline of  to the benchmark of  .</v>
      </c>
      <c r="S536" s="130"/>
      <c r="T536" s="130"/>
      <c r="U536" s="130"/>
      <c r="V536" s="130"/>
      <c r="W536" s="130"/>
      <c r="X536" s="130"/>
    </row>
    <row r="537" spans="1:24" s="157" customFormat="1" ht="31.5" customHeight="1" hidden="1" thickBot="1">
      <c r="A537" s="941" t="str">
        <f t="shared" si="89"/>
        <v>Enter school name above</v>
      </c>
      <c r="B537" s="942"/>
      <c r="C537" s="318"/>
      <c r="D537" s="515">
        <f t="shared" si="91"/>
      </c>
      <c r="E537" s="516"/>
      <c r="F537" s="319"/>
      <c r="G537" s="317">
        <f t="shared" si="92"/>
      </c>
      <c r="H537" s="694"/>
      <c r="I537" s="702"/>
      <c r="J537" s="695"/>
      <c r="K537" s="317">
        <f t="shared" si="93"/>
      </c>
      <c r="L537" s="694"/>
      <c r="M537" s="702"/>
      <c r="N537" s="695"/>
      <c r="O537" s="139">
        <f t="shared" si="94"/>
      </c>
      <c r="Q537" s="130"/>
      <c r="R537" s="131" t="str">
        <f t="shared" si="95"/>
        <v>  at Enter school name above in grades  from the baseline of  to the benchmark of  .</v>
      </c>
      <c r="S537" s="130"/>
      <c r="T537" s="130"/>
      <c r="U537" s="130"/>
      <c r="V537" s="130"/>
      <c r="W537" s="130"/>
      <c r="X537" s="130"/>
    </row>
    <row r="538" spans="1:24" s="157" customFormat="1" ht="21" customHeight="1">
      <c r="A538" s="943" t="s">
        <v>501</v>
      </c>
      <c r="B538" s="944"/>
      <c r="C538" s="944"/>
      <c r="D538" s="944"/>
      <c r="E538" s="944"/>
      <c r="F538" s="944"/>
      <c r="G538" s="944"/>
      <c r="H538" s="944"/>
      <c r="I538" s="944"/>
      <c r="J538" s="944"/>
      <c r="K538" s="944"/>
      <c r="L538" s="944"/>
      <c r="M538" s="944"/>
      <c r="N538" s="944"/>
      <c r="O538" s="945"/>
      <c r="Q538" s="130"/>
      <c r="R538" s="131"/>
      <c r="S538" s="130"/>
      <c r="T538" s="130"/>
      <c r="U538" s="130"/>
      <c r="V538" s="130"/>
      <c r="W538" s="130"/>
      <c r="X538" s="130"/>
    </row>
    <row r="539" spans="1:24" s="157" customFormat="1" ht="54" customHeight="1" thickBot="1">
      <c r="A539" s="698" t="s">
        <v>544</v>
      </c>
      <c r="B539" s="699"/>
      <c r="C539" s="699"/>
      <c r="D539" s="699"/>
      <c r="E539" s="699"/>
      <c r="F539" s="699"/>
      <c r="G539" s="699"/>
      <c r="H539" s="699"/>
      <c r="I539" s="699"/>
      <c r="J539" s="699"/>
      <c r="K539" s="699"/>
      <c r="L539" s="699"/>
      <c r="M539" s="699"/>
      <c r="N539" s="699"/>
      <c r="O539" s="700"/>
      <c r="Q539" s="130"/>
      <c r="R539" s="131"/>
      <c r="S539" s="130"/>
      <c r="T539" s="130"/>
      <c r="U539" s="130"/>
      <c r="V539" s="130"/>
      <c r="W539" s="130"/>
      <c r="X539" s="130"/>
    </row>
    <row r="540" spans="1:27" ht="18" customHeight="1" thickBot="1">
      <c r="A540" s="701"/>
      <c r="B540" s="701"/>
      <c r="C540" s="701"/>
      <c r="D540" s="701"/>
      <c r="E540" s="701"/>
      <c r="F540" s="701"/>
      <c r="G540" s="701"/>
      <c r="H540" s="701"/>
      <c r="I540" s="701"/>
      <c r="J540" s="701"/>
      <c r="K540" s="701"/>
      <c r="L540" s="701"/>
      <c r="M540" s="701"/>
      <c r="N540" s="701"/>
      <c r="O540" s="701"/>
      <c r="Y540" s="157"/>
      <c r="Z540" s="157"/>
      <c r="AA540" s="157"/>
    </row>
    <row r="541" spans="1:26" s="221" customFormat="1" ht="42.75" customHeight="1" thickBot="1">
      <c r="A541" s="937" t="s">
        <v>499</v>
      </c>
      <c r="B541" s="938"/>
      <c r="C541" s="938"/>
      <c r="D541" s="938"/>
      <c r="E541" s="938"/>
      <c r="F541" s="938"/>
      <c r="G541" s="938"/>
      <c r="H541" s="938"/>
      <c r="I541" s="938"/>
      <c r="J541" s="938"/>
      <c r="K541" s="938"/>
      <c r="L541" s="938"/>
      <c r="M541" s="938"/>
      <c r="N541" s="938"/>
      <c r="O541" s="939"/>
      <c r="P541" s="264"/>
      <c r="Y541" s="187"/>
      <c r="Z541" s="187"/>
    </row>
    <row r="542" spans="1:26" ht="40.5" customHeight="1" thickBot="1">
      <c r="A542" s="401" t="s">
        <v>235</v>
      </c>
      <c r="B542" s="400" t="s">
        <v>45</v>
      </c>
      <c r="C542" s="492" t="s">
        <v>512</v>
      </c>
      <c r="D542" s="940"/>
      <c r="E542" s="493"/>
      <c r="F542" s="220" t="s">
        <v>363</v>
      </c>
      <c r="G542" s="492" t="s">
        <v>513</v>
      </c>
      <c r="H542" s="493"/>
      <c r="I542" s="218" t="s">
        <v>357</v>
      </c>
      <c r="J542" s="490" t="s">
        <v>39</v>
      </c>
      <c r="K542" s="491"/>
      <c r="L542" s="216" t="s">
        <v>358</v>
      </c>
      <c r="M542" s="490" t="s">
        <v>51</v>
      </c>
      <c r="N542" s="491"/>
      <c r="O542" s="214" t="s">
        <v>22</v>
      </c>
      <c r="Y542" s="157"/>
      <c r="Z542" s="157"/>
    </row>
    <row r="543" spans="1:26" ht="28.5" customHeight="1">
      <c r="A543" s="402" t="str">
        <f aca="true" t="shared" si="96" ref="A543:A562">IF(A493="","",A493)</f>
        <v>Laporte School</v>
      </c>
      <c r="B543" s="399" t="str">
        <f>IF(OR(C493="",C493="Select Yes or No"),"Enter Goal Data Above",IF(C493="Yes","Yes","No"))</f>
        <v>Yes</v>
      </c>
      <c r="C543" s="497" t="s">
        <v>536</v>
      </c>
      <c r="D543" s="498"/>
      <c r="E543" s="499"/>
      <c r="F543" s="316" t="str">
        <f>IF($A543="","",IF(OR($B543="No",$B543="Enter Goal Data Above"),"",F$542))</f>
        <v>as measured by</v>
      </c>
      <c r="G543" s="703" t="s">
        <v>618</v>
      </c>
      <c r="H543" s="704"/>
      <c r="I543" s="316" t="str">
        <f>IF($A543="","",IF(OR($B543="No",$B543="Enter Goal Data Above"),"",I$542))</f>
        <v>from</v>
      </c>
      <c r="J543" s="472" t="s">
        <v>539</v>
      </c>
      <c r="K543" s="473"/>
      <c r="L543" s="316" t="str">
        <f>IF($A543="","",IF(OR($B543="No",$B543="Enter Goal Data Above"),"",L$542))</f>
        <v>to</v>
      </c>
      <c r="M543" s="472" t="s">
        <v>535</v>
      </c>
      <c r="N543" s="473"/>
      <c r="O543" s="316" t="str">
        <f>IF($A543="","",IF(OR($B543="No",$B543="Enter Goal Data Above"),"",O$542))</f>
        <v>by the end of SY13-14</v>
      </c>
      <c r="Q543" s="157"/>
      <c r="T543" s="157"/>
      <c r="Y543" s="157"/>
      <c r="Z543" s="157"/>
    </row>
    <row r="544" spans="1:26" ht="28.5" customHeight="1" thickBot="1">
      <c r="A544" s="403"/>
      <c r="B544" s="399" t="str">
        <f aca="true" t="shared" si="97" ref="B544:B562">IF(OR(C494="",C494="Select Yes or No"),"Enter Goal Data Above",IF(C494="Yes","Yes","No"))</f>
        <v>Enter Goal Data Above</v>
      </c>
      <c r="C544" s="494"/>
      <c r="D544" s="495"/>
      <c r="E544" s="496"/>
      <c r="F544" s="316">
        <f aca="true" t="shared" si="98" ref="F544:F562">IF($A544="","",IF(OR($B544="No",$B544="Enter Goal Data Above"),"",F$542))</f>
      </c>
      <c r="G544" s="483"/>
      <c r="H544" s="484"/>
      <c r="I544" s="316">
        <f aca="true" t="shared" si="99" ref="I544:I562">IF($A544="","",IF(OR($B544="No",$B544="Enter Goal Data Above"),"",I$542))</f>
      </c>
      <c r="J544" s="474"/>
      <c r="K544" s="475"/>
      <c r="L544" s="316">
        <f aca="true" t="shared" si="100" ref="L544:L562">IF($A544="","",IF(OR($B544="No",$B544="Enter Goal Data Above"),"",L$542))</f>
      </c>
      <c r="M544" s="474"/>
      <c r="N544" s="475"/>
      <c r="O544" s="316">
        <f>IF($A544="","",IF(OR($B544="No",$B544="Enter Goal Data Above"),"",O$542))</f>
      </c>
      <c r="Y544" s="157"/>
      <c r="Z544" s="157"/>
    </row>
    <row r="545" spans="1:26" ht="28.5" customHeight="1" hidden="1">
      <c r="A545" s="403" t="str">
        <f t="shared" si="96"/>
        <v>Enter school name above</v>
      </c>
      <c r="B545" s="399" t="str">
        <f t="shared" si="97"/>
        <v>Enter Goal Data Above</v>
      </c>
      <c r="C545" s="494"/>
      <c r="D545" s="495"/>
      <c r="E545" s="496"/>
      <c r="F545" s="316">
        <f t="shared" si="98"/>
      </c>
      <c r="G545" s="483"/>
      <c r="H545" s="484"/>
      <c r="I545" s="316">
        <f t="shared" si="99"/>
      </c>
      <c r="J545" s="474"/>
      <c r="K545" s="475"/>
      <c r="L545" s="316">
        <f t="shared" si="100"/>
      </c>
      <c r="M545" s="474"/>
      <c r="N545" s="475"/>
      <c r="O545" s="316">
        <f aca="true" t="shared" si="101" ref="O545:O562">IF($A545="","",IF(OR($B545="No",$B545="Enter Goal Data Above"),"",O$542))</f>
      </c>
      <c r="Y545" s="157"/>
      <c r="Z545" s="157"/>
    </row>
    <row r="546" spans="1:26" ht="28.5" customHeight="1" hidden="1">
      <c r="A546" s="403" t="str">
        <f t="shared" si="96"/>
        <v>Enter school name above</v>
      </c>
      <c r="B546" s="399" t="str">
        <f t="shared" si="97"/>
        <v>Enter Goal Data Above</v>
      </c>
      <c r="C546" s="494"/>
      <c r="D546" s="495"/>
      <c r="E546" s="496"/>
      <c r="F546" s="316">
        <f t="shared" si="98"/>
      </c>
      <c r="G546" s="483"/>
      <c r="H546" s="484"/>
      <c r="I546" s="316">
        <f t="shared" si="99"/>
      </c>
      <c r="J546" s="474"/>
      <c r="K546" s="475"/>
      <c r="L546" s="316">
        <f t="shared" si="100"/>
      </c>
      <c r="M546" s="474"/>
      <c r="N546" s="475"/>
      <c r="O546" s="316">
        <f t="shared" si="101"/>
      </c>
      <c r="Y546" s="157"/>
      <c r="Z546" s="157"/>
    </row>
    <row r="547" spans="1:26" ht="28.5" customHeight="1" hidden="1">
      <c r="A547" s="403" t="str">
        <f t="shared" si="96"/>
        <v>Enter school name above</v>
      </c>
      <c r="B547" s="399" t="str">
        <f t="shared" si="97"/>
        <v>Enter Goal Data Above</v>
      </c>
      <c r="C547" s="494"/>
      <c r="D547" s="495"/>
      <c r="E547" s="496"/>
      <c r="F547" s="316">
        <f t="shared" si="98"/>
      </c>
      <c r="G547" s="501"/>
      <c r="H547" s="501"/>
      <c r="I547" s="316">
        <f t="shared" si="99"/>
      </c>
      <c r="J547" s="438"/>
      <c r="K547" s="438"/>
      <c r="L547" s="316">
        <f t="shared" si="100"/>
      </c>
      <c r="M547" s="474"/>
      <c r="N547" s="475"/>
      <c r="O547" s="316">
        <f t="shared" si="101"/>
      </c>
      <c r="Y547" s="157"/>
      <c r="Z547" s="157"/>
    </row>
    <row r="548" spans="1:26" ht="28.5" customHeight="1" hidden="1">
      <c r="A548" s="403" t="str">
        <f t="shared" si="96"/>
        <v>Enter school name above</v>
      </c>
      <c r="B548" s="399" t="str">
        <f t="shared" si="97"/>
        <v>Enter Goal Data Above</v>
      </c>
      <c r="C548" s="494"/>
      <c r="D548" s="495"/>
      <c r="E548" s="496"/>
      <c r="F548" s="316">
        <f t="shared" si="98"/>
      </c>
      <c r="G548" s="501"/>
      <c r="H548" s="501"/>
      <c r="I548" s="316">
        <f t="shared" si="99"/>
      </c>
      <c r="J548" s="438"/>
      <c r="K548" s="438"/>
      <c r="L548" s="316">
        <f t="shared" si="100"/>
      </c>
      <c r="M548" s="474"/>
      <c r="N548" s="475"/>
      <c r="O548" s="316">
        <f t="shared" si="101"/>
      </c>
      <c r="Y548" s="157"/>
      <c r="Z548" s="157"/>
    </row>
    <row r="549" spans="1:26" ht="28.5" customHeight="1" hidden="1">
      <c r="A549" s="403" t="str">
        <f t="shared" si="96"/>
        <v>Enter school name above</v>
      </c>
      <c r="B549" s="399" t="str">
        <f t="shared" si="97"/>
        <v>Enter Goal Data Above</v>
      </c>
      <c r="C549" s="494"/>
      <c r="D549" s="495"/>
      <c r="E549" s="496"/>
      <c r="F549" s="316">
        <f t="shared" si="98"/>
      </c>
      <c r="G549" s="483"/>
      <c r="H549" s="484"/>
      <c r="I549" s="316">
        <f t="shared" si="99"/>
      </c>
      <c r="J549" s="474"/>
      <c r="K549" s="475"/>
      <c r="L549" s="316">
        <f t="shared" si="100"/>
      </c>
      <c r="M549" s="474"/>
      <c r="N549" s="475"/>
      <c r="O549" s="316">
        <f t="shared" si="101"/>
      </c>
      <c r="Y549" s="157"/>
      <c r="Z549" s="157"/>
    </row>
    <row r="550" spans="1:26" ht="28.5" customHeight="1" hidden="1">
      <c r="A550" s="403" t="str">
        <f t="shared" si="96"/>
        <v>Enter school name above</v>
      </c>
      <c r="B550" s="399" t="str">
        <f t="shared" si="97"/>
        <v>Enter Goal Data Above</v>
      </c>
      <c r="C550" s="480"/>
      <c r="D550" s="481"/>
      <c r="E550" s="482"/>
      <c r="F550" s="316">
        <f t="shared" si="98"/>
      </c>
      <c r="G550" s="483"/>
      <c r="H550" s="484"/>
      <c r="I550" s="316">
        <f t="shared" si="99"/>
      </c>
      <c r="J550" s="474"/>
      <c r="K550" s="475"/>
      <c r="L550" s="316">
        <f t="shared" si="100"/>
      </c>
      <c r="M550" s="474"/>
      <c r="N550" s="475"/>
      <c r="O550" s="316">
        <f t="shared" si="101"/>
      </c>
      <c r="Y550" s="157"/>
      <c r="Z550" s="157"/>
    </row>
    <row r="551" spans="1:26" ht="28.5" customHeight="1" hidden="1">
      <c r="A551" s="403" t="str">
        <f t="shared" si="96"/>
        <v>Enter school name above</v>
      </c>
      <c r="B551" s="399" t="str">
        <f t="shared" si="97"/>
        <v>Enter Goal Data Above</v>
      </c>
      <c r="C551" s="494"/>
      <c r="D551" s="495"/>
      <c r="E551" s="496"/>
      <c r="F551" s="316">
        <f t="shared" si="98"/>
      </c>
      <c r="G551" s="483"/>
      <c r="H551" s="484"/>
      <c r="I551" s="316">
        <f t="shared" si="99"/>
      </c>
      <c r="J551" s="474"/>
      <c r="K551" s="475"/>
      <c r="L551" s="316">
        <f t="shared" si="100"/>
      </c>
      <c r="M551" s="474"/>
      <c r="N551" s="475"/>
      <c r="O551" s="316">
        <f t="shared" si="101"/>
      </c>
      <c r="Y551" s="157"/>
      <c r="Z551" s="157"/>
    </row>
    <row r="552" spans="1:26" ht="28.5" customHeight="1" hidden="1">
      <c r="A552" s="403" t="str">
        <f t="shared" si="96"/>
        <v>Enter school name above</v>
      </c>
      <c r="B552" s="399" t="str">
        <f t="shared" si="97"/>
        <v>Enter Goal Data Above</v>
      </c>
      <c r="C552" s="494"/>
      <c r="D552" s="495"/>
      <c r="E552" s="496"/>
      <c r="F552" s="316">
        <f t="shared" si="98"/>
      </c>
      <c r="G552" s="483"/>
      <c r="H552" s="484"/>
      <c r="I552" s="316">
        <f t="shared" si="99"/>
      </c>
      <c r="J552" s="474"/>
      <c r="K552" s="475"/>
      <c r="L552" s="316">
        <f t="shared" si="100"/>
      </c>
      <c r="M552" s="474"/>
      <c r="N552" s="475"/>
      <c r="O552" s="316">
        <f t="shared" si="101"/>
      </c>
      <c r="Y552" s="157"/>
      <c r="Z552" s="157"/>
    </row>
    <row r="553" spans="1:26" ht="28.5" customHeight="1" hidden="1">
      <c r="A553" s="403" t="str">
        <f t="shared" si="96"/>
        <v>Enter school name above</v>
      </c>
      <c r="B553" s="399" t="str">
        <f t="shared" si="97"/>
        <v>Enter Goal Data Above</v>
      </c>
      <c r="C553" s="322"/>
      <c r="D553" s="323"/>
      <c r="E553" s="324"/>
      <c r="F553" s="316">
        <f t="shared" si="98"/>
      </c>
      <c r="G553" s="335"/>
      <c r="H553" s="336"/>
      <c r="I553" s="316">
        <f t="shared" si="99"/>
      </c>
      <c r="J553" s="320"/>
      <c r="K553" s="321"/>
      <c r="L553" s="316">
        <f t="shared" si="100"/>
      </c>
      <c r="M553" s="320"/>
      <c r="N553" s="321"/>
      <c r="O553" s="316">
        <f t="shared" si="101"/>
      </c>
      <c r="Y553" s="157"/>
      <c r="Z553" s="157"/>
    </row>
    <row r="554" spans="1:26" ht="28.5" customHeight="1" hidden="1">
      <c r="A554" s="403" t="str">
        <f t="shared" si="96"/>
        <v>Enter school name above</v>
      </c>
      <c r="B554" s="399" t="str">
        <f t="shared" si="97"/>
        <v>Enter Goal Data Above</v>
      </c>
      <c r="C554" s="322"/>
      <c r="D554" s="323"/>
      <c r="E554" s="324"/>
      <c r="F554" s="316">
        <f t="shared" si="98"/>
      </c>
      <c r="G554" s="335"/>
      <c r="H554" s="336"/>
      <c r="I554" s="316">
        <f t="shared" si="99"/>
      </c>
      <c r="J554" s="320"/>
      <c r="K554" s="321"/>
      <c r="L554" s="316">
        <f t="shared" si="100"/>
      </c>
      <c r="M554" s="320"/>
      <c r="N554" s="321"/>
      <c r="O554" s="316">
        <f t="shared" si="101"/>
      </c>
      <c r="Y554" s="157"/>
      <c r="Z554" s="157"/>
    </row>
    <row r="555" spans="1:26" ht="28.5" customHeight="1" hidden="1">
      <c r="A555" s="403" t="str">
        <f t="shared" si="96"/>
        <v>Enter school name above</v>
      </c>
      <c r="B555" s="399" t="str">
        <f t="shared" si="97"/>
        <v>Enter Goal Data Above</v>
      </c>
      <c r="C555" s="322"/>
      <c r="D555" s="323"/>
      <c r="E555" s="324"/>
      <c r="F555" s="316">
        <f t="shared" si="98"/>
      </c>
      <c r="G555" s="335"/>
      <c r="H555" s="336"/>
      <c r="I555" s="316">
        <f t="shared" si="99"/>
      </c>
      <c r="J555" s="320"/>
      <c r="K555" s="321"/>
      <c r="L555" s="316">
        <f t="shared" si="100"/>
      </c>
      <c r="M555" s="320"/>
      <c r="N555" s="321"/>
      <c r="O555" s="316">
        <f t="shared" si="101"/>
      </c>
      <c r="Y555" s="157"/>
      <c r="Z555" s="157"/>
    </row>
    <row r="556" spans="1:26" ht="28.5" customHeight="1" hidden="1">
      <c r="A556" s="403" t="str">
        <f t="shared" si="96"/>
        <v>Enter school name above</v>
      </c>
      <c r="B556" s="399" t="str">
        <f t="shared" si="97"/>
        <v>Enter Goal Data Above</v>
      </c>
      <c r="C556" s="322"/>
      <c r="D556" s="323"/>
      <c r="E556" s="324"/>
      <c r="F556" s="316">
        <f t="shared" si="98"/>
      </c>
      <c r="G556" s="335"/>
      <c r="H556" s="336"/>
      <c r="I556" s="316">
        <f t="shared" si="99"/>
      </c>
      <c r="J556" s="320"/>
      <c r="K556" s="321"/>
      <c r="L556" s="316">
        <f t="shared" si="100"/>
      </c>
      <c r="M556" s="320"/>
      <c r="N556" s="321"/>
      <c r="O556" s="316">
        <f t="shared" si="101"/>
      </c>
      <c r="Y556" s="157"/>
      <c r="Z556" s="157"/>
    </row>
    <row r="557" spans="1:26" ht="28.5" customHeight="1" hidden="1">
      <c r="A557" s="403" t="str">
        <f t="shared" si="96"/>
        <v>Enter school name above</v>
      </c>
      <c r="B557" s="399" t="str">
        <f t="shared" si="97"/>
        <v>Enter Goal Data Above</v>
      </c>
      <c r="C557" s="322"/>
      <c r="D557" s="323"/>
      <c r="E557" s="324"/>
      <c r="F557" s="316">
        <f t="shared" si="98"/>
      </c>
      <c r="G557" s="335"/>
      <c r="H557" s="336"/>
      <c r="I557" s="316">
        <f t="shared" si="99"/>
      </c>
      <c r="J557" s="320"/>
      <c r="K557" s="321"/>
      <c r="L557" s="316">
        <f t="shared" si="100"/>
      </c>
      <c r="M557" s="320"/>
      <c r="N557" s="321"/>
      <c r="O557" s="316">
        <f t="shared" si="101"/>
      </c>
      <c r="Y557" s="157"/>
      <c r="Z557" s="157"/>
    </row>
    <row r="558" spans="1:26" ht="28.5" customHeight="1" hidden="1">
      <c r="A558" s="403" t="str">
        <f t="shared" si="96"/>
        <v>Enter school name above</v>
      </c>
      <c r="B558" s="399" t="str">
        <f t="shared" si="97"/>
        <v>Enter Goal Data Above</v>
      </c>
      <c r="C558" s="494"/>
      <c r="D558" s="495"/>
      <c r="E558" s="496"/>
      <c r="F558" s="316">
        <f t="shared" si="98"/>
      </c>
      <c r="G558" s="483"/>
      <c r="H558" s="484"/>
      <c r="I558" s="316">
        <f t="shared" si="99"/>
      </c>
      <c r="J558" s="474"/>
      <c r="K558" s="475"/>
      <c r="L558" s="316">
        <f t="shared" si="100"/>
      </c>
      <c r="M558" s="474"/>
      <c r="N558" s="475"/>
      <c r="O558" s="316">
        <f t="shared" si="101"/>
      </c>
      <c r="Y558" s="157"/>
      <c r="Z558" s="157"/>
    </row>
    <row r="559" spans="1:26" ht="28.5" customHeight="1" hidden="1">
      <c r="A559" s="403" t="str">
        <f t="shared" si="96"/>
        <v>Enter school name above</v>
      </c>
      <c r="B559" s="399" t="str">
        <f t="shared" si="97"/>
        <v>Enter Goal Data Above</v>
      </c>
      <c r="C559" s="494"/>
      <c r="D559" s="495"/>
      <c r="E559" s="496"/>
      <c r="F559" s="316">
        <f t="shared" si="98"/>
      </c>
      <c r="G559" s="483"/>
      <c r="H559" s="484"/>
      <c r="I559" s="316">
        <f t="shared" si="99"/>
      </c>
      <c r="J559" s="474"/>
      <c r="K559" s="475"/>
      <c r="L559" s="316">
        <f t="shared" si="100"/>
      </c>
      <c r="M559" s="474"/>
      <c r="N559" s="475"/>
      <c r="O559" s="316">
        <f t="shared" si="101"/>
      </c>
      <c r="Y559" s="157"/>
      <c r="Z559" s="157"/>
    </row>
    <row r="560" spans="1:26" ht="28.5" customHeight="1" hidden="1">
      <c r="A560" s="403" t="str">
        <f t="shared" si="96"/>
        <v>Enter school name above</v>
      </c>
      <c r="B560" s="399" t="str">
        <f t="shared" si="97"/>
        <v>Enter Goal Data Above</v>
      </c>
      <c r="C560" s="494"/>
      <c r="D560" s="495"/>
      <c r="E560" s="496"/>
      <c r="F560" s="316">
        <f t="shared" si="98"/>
      </c>
      <c r="G560" s="483"/>
      <c r="H560" s="484"/>
      <c r="I560" s="316">
        <f t="shared" si="99"/>
      </c>
      <c r="J560" s="474"/>
      <c r="K560" s="475"/>
      <c r="L560" s="316">
        <f t="shared" si="100"/>
      </c>
      <c r="M560" s="474"/>
      <c r="N560" s="475"/>
      <c r="O560" s="316">
        <f t="shared" si="101"/>
      </c>
      <c r="Y560" s="157"/>
      <c r="Z560" s="157"/>
    </row>
    <row r="561" spans="1:26" ht="28.5" customHeight="1" hidden="1">
      <c r="A561" s="403" t="str">
        <f t="shared" si="96"/>
        <v>Enter school name above</v>
      </c>
      <c r="B561" s="399" t="str">
        <f t="shared" si="97"/>
        <v>Enter Goal Data Above</v>
      </c>
      <c r="C561" s="494"/>
      <c r="D561" s="495"/>
      <c r="E561" s="496"/>
      <c r="F561" s="316">
        <f t="shared" si="98"/>
      </c>
      <c r="G561" s="483"/>
      <c r="H561" s="484"/>
      <c r="I561" s="316">
        <f t="shared" si="99"/>
      </c>
      <c r="J561" s="474"/>
      <c r="K561" s="475"/>
      <c r="L561" s="316">
        <f t="shared" si="100"/>
      </c>
      <c r="M561" s="474"/>
      <c r="N561" s="475"/>
      <c r="O561" s="316">
        <f t="shared" si="101"/>
      </c>
      <c r="Y561" s="157"/>
      <c r="Z561" s="157"/>
    </row>
    <row r="562" spans="1:27" s="176" customFormat="1" ht="30" customHeight="1" hidden="1" thickBot="1">
      <c r="A562" s="404" t="str">
        <f t="shared" si="96"/>
        <v>Enter school name above</v>
      </c>
      <c r="B562" s="399" t="str">
        <f t="shared" si="97"/>
        <v>Enter Goal Data Above</v>
      </c>
      <c r="C562" s="927"/>
      <c r="D562" s="928"/>
      <c r="E562" s="929"/>
      <c r="F562" s="316">
        <f t="shared" si="98"/>
      </c>
      <c r="G562" s="503"/>
      <c r="H562" s="504"/>
      <c r="I562" s="316">
        <f t="shared" si="99"/>
      </c>
      <c r="J562" s="694"/>
      <c r="K562" s="695"/>
      <c r="L562" s="316">
        <f t="shared" si="100"/>
      </c>
      <c r="M562" s="694"/>
      <c r="N562" s="695"/>
      <c r="O562" s="316">
        <f t="shared" si="101"/>
      </c>
      <c r="Q562" s="130"/>
      <c r="R562" s="131"/>
      <c r="S562" s="130"/>
      <c r="T562" s="130"/>
      <c r="U562" s="130"/>
      <c r="V562" s="130"/>
      <c r="W562" s="130"/>
      <c r="X562" s="130"/>
      <c r="Y562" s="157"/>
      <c r="Z562" s="157"/>
      <c r="AA562" s="130"/>
    </row>
    <row r="563" spans="1:27" ht="28.5" customHeight="1">
      <c r="A563" s="506" t="s">
        <v>24</v>
      </c>
      <c r="B563" s="507"/>
      <c r="C563" s="507"/>
      <c r="D563" s="507"/>
      <c r="E563" s="507"/>
      <c r="F563" s="507"/>
      <c r="G563" s="508"/>
      <c r="H563" s="696" t="s">
        <v>170</v>
      </c>
      <c r="I563" s="507"/>
      <c r="J563" s="507"/>
      <c r="K563" s="507"/>
      <c r="L563" s="507"/>
      <c r="M563" s="507"/>
      <c r="N563" s="507"/>
      <c r="O563" s="697"/>
      <c r="Y563" s="157"/>
      <c r="Z563" s="157"/>
      <c r="AA563" s="176"/>
    </row>
    <row r="564" spans="1:27" s="142" customFormat="1" ht="42.75" customHeight="1" thickBot="1">
      <c r="A564" s="465"/>
      <c r="B564" s="466"/>
      <c r="C564" s="466"/>
      <c r="D564" s="466"/>
      <c r="E564" s="466"/>
      <c r="F564" s="466"/>
      <c r="G564" s="924"/>
      <c r="H564" s="502" t="s">
        <v>545</v>
      </c>
      <c r="I564" s="466"/>
      <c r="J564" s="466"/>
      <c r="K564" s="466"/>
      <c r="L564" s="466"/>
      <c r="M564" s="466"/>
      <c r="N564" s="466"/>
      <c r="O564" s="468"/>
      <c r="Q564" s="130"/>
      <c r="R564" s="131"/>
      <c r="S564" s="130"/>
      <c r="T564" s="130"/>
      <c r="U564" s="130"/>
      <c r="V564" s="130"/>
      <c r="W564" s="130"/>
      <c r="X564" s="130"/>
      <c r="Y564" s="157"/>
      <c r="Z564" s="157"/>
      <c r="AA564" s="130"/>
    </row>
    <row r="565" spans="1:27" s="157" customFormat="1" ht="66.75" customHeight="1" thickBot="1">
      <c r="A565" s="434" t="s">
        <v>36</v>
      </c>
      <c r="B565" s="435"/>
      <c r="C565" s="436"/>
      <c r="D565" s="437" t="s">
        <v>546</v>
      </c>
      <c r="E565" s="437"/>
      <c r="F565" s="437"/>
      <c r="G565" s="437"/>
      <c r="H565" s="437"/>
      <c r="I565" s="437"/>
      <c r="J565" s="437"/>
      <c r="K565" s="437"/>
      <c r="L565" s="437"/>
      <c r="M565" s="437"/>
      <c r="N565" s="437"/>
      <c r="O565" s="437"/>
      <c r="Q565" s="130"/>
      <c r="R565" s="131"/>
      <c r="S565" s="130"/>
      <c r="T565" s="130"/>
      <c r="U565" s="130"/>
      <c r="V565" s="130"/>
      <c r="W565" s="130"/>
      <c r="X565" s="130"/>
      <c r="AA565" s="142"/>
    </row>
    <row r="566" spans="1:27" s="223" customFormat="1" ht="36" customHeight="1" thickBot="1">
      <c r="A566" s="937" t="s">
        <v>414</v>
      </c>
      <c r="B566" s="938"/>
      <c r="C566" s="938"/>
      <c r="D566" s="938"/>
      <c r="E566" s="938"/>
      <c r="F566" s="938"/>
      <c r="G566" s="938"/>
      <c r="H566" s="938"/>
      <c r="I566" s="938"/>
      <c r="J566" s="938"/>
      <c r="K566" s="938"/>
      <c r="L566" s="938"/>
      <c r="M566" s="938"/>
      <c r="N566" s="938"/>
      <c r="O566" s="939"/>
      <c r="Q566" s="221"/>
      <c r="R566" s="221"/>
      <c r="S566" s="221"/>
      <c r="T566" s="221"/>
      <c r="U566" s="221"/>
      <c r="V566" s="221"/>
      <c r="W566" s="221"/>
      <c r="X566" s="221"/>
      <c r="Y566" s="187"/>
      <c r="Z566" s="187"/>
      <c r="AA566" s="187"/>
    </row>
    <row r="567" spans="1:26" s="176" customFormat="1" ht="42.75" customHeight="1" thickBot="1">
      <c r="A567" s="401" t="s">
        <v>235</v>
      </c>
      <c r="B567" s="400" t="s">
        <v>45</v>
      </c>
      <c r="C567" s="930" t="s">
        <v>514</v>
      </c>
      <c r="D567" s="931"/>
      <c r="E567" s="932"/>
      <c r="F567" s="220" t="s">
        <v>363</v>
      </c>
      <c r="G567" s="492" t="s">
        <v>515</v>
      </c>
      <c r="H567" s="493"/>
      <c r="I567" s="218" t="s">
        <v>357</v>
      </c>
      <c r="J567" s="490" t="s">
        <v>23</v>
      </c>
      <c r="K567" s="491"/>
      <c r="L567" s="216" t="s">
        <v>358</v>
      </c>
      <c r="M567" s="490" t="s">
        <v>50</v>
      </c>
      <c r="N567" s="491"/>
      <c r="O567" s="214" t="s">
        <v>22</v>
      </c>
      <c r="Q567" s="157"/>
      <c r="R567" s="288"/>
      <c r="S567" s="157"/>
      <c r="T567" s="157"/>
      <c r="U567" s="157"/>
      <c r="V567" s="157"/>
      <c r="W567" s="157"/>
      <c r="X567" s="157"/>
      <c r="Y567" s="157"/>
      <c r="Z567" s="157"/>
    </row>
    <row r="568" spans="1:26" s="176" customFormat="1" ht="28.5" customHeight="1">
      <c r="A568" s="405" t="str">
        <f aca="true" t="shared" si="102" ref="A568:A587">IF(A493="","",A493)</f>
        <v>Laporte School</v>
      </c>
      <c r="B568" s="399" t="str">
        <f>IF(OR(D493="",D493="Select Yes or No"),"Enter Goal Data Above",IF(D493="Yes","Yes","No"))</f>
        <v>Yes</v>
      </c>
      <c r="C568" s="925" t="s">
        <v>540</v>
      </c>
      <c r="D568" s="926"/>
      <c r="E568" s="926"/>
      <c r="F568" s="316" t="str">
        <f>IF($A568="","",IF(OR($B568="No",$B568="Enter Goal Data Above"),"",F$567))</f>
        <v>as measured by</v>
      </c>
      <c r="G568" s="703" t="s">
        <v>619</v>
      </c>
      <c r="H568" s="704"/>
      <c r="I568" s="316" t="str">
        <f>IF($A568="","",IF(OR($B568="No",$B568="Enter Goal Data Above"),"",I$567))</f>
        <v>from</v>
      </c>
      <c r="J568" s="472" t="s">
        <v>541</v>
      </c>
      <c r="K568" s="473"/>
      <c r="L568" s="316" t="str">
        <f>IF($A568="","",IF(OR($B568="No",$B568="Enter Goal Data Above"),"",L$567))</f>
        <v>to</v>
      </c>
      <c r="M568" s="472" t="s">
        <v>538</v>
      </c>
      <c r="N568" s="473"/>
      <c r="O568" s="316" t="str">
        <f>IF($A568="","",IF(OR($B568="No",$B568="Enter Goal Data Above"),"",O$567))</f>
        <v>by the end of SY13-14</v>
      </c>
      <c r="Q568" s="130"/>
      <c r="R568" s="131"/>
      <c r="S568" s="130"/>
      <c r="T568" s="130"/>
      <c r="U568" s="130"/>
      <c r="W568" s="142"/>
      <c r="X568" s="142"/>
      <c r="Y568" s="130"/>
      <c r="Z568" s="130"/>
    </row>
    <row r="569" spans="1:26" s="176" customFormat="1" ht="28.5" customHeight="1">
      <c r="A569" s="406" t="str">
        <f t="shared" si="102"/>
        <v>Enter school name above</v>
      </c>
      <c r="B569" s="399" t="str">
        <f aca="true" t="shared" si="103" ref="B569:B587">IF(OR(D494="",D494="Select Yes or No"),"Enter Goal Data Above",IF(D494="Yes","Yes","No"))</f>
        <v>Enter Goal Data Above</v>
      </c>
      <c r="C569" s="494"/>
      <c r="D569" s="495"/>
      <c r="E569" s="495"/>
      <c r="F569" s="316">
        <f aca="true" t="shared" si="104" ref="F569:F587">IF($A569="","",IF(OR($B569="No",$B569="Enter Goal Data Above"),"",F$567))</f>
      </c>
      <c r="G569" s="484"/>
      <c r="H569" s="501"/>
      <c r="I569" s="316">
        <f aca="true" t="shared" si="105" ref="I569:I587">IF($A569="","",IF(OR($B569="No",$B569="Enter Goal Data Above"),"",I$567))</f>
      </c>
      <c r="J569" s="438"/>
      <c r="K569" s="438"/>
      <c r="L569" s="316">
        <f aca="true" t="shared" si="106" ref="L569:L587">IF($A569="","",IF(OR($B569="No",$B569="Enter Goal Data Above"),"",L$567))</f>
      </c>
      <c r="M569" s="438"/>
      <c r="N569" s="438"/>
      <c r="O569" s="316">
        <f aca="true" t="shared" si="107" ref="O569:O587">IF($A569="","",IF(OR($B569="No",$B569="Enter Goal Data Above"),"",O$567))</f>
      </c>
      <c r="Q569" s="130"/>
      <c r="R569" s="131"/>
      <c r="S569" s="130"/>
      <c r="T569" s="130"/>
      <c r="U569" s="130"/>
      <c r="W569" s="130"/>
      <c r="X569" s="130"/>
      <c r="Z569" s="130"/>
    </row>
    <row r="570" spans="1:26" s="176" customFormat="1" ht="28.5" customHeight="1" hidden="1">
      <c r="A570" s="406" t="str">
        <f t="shared" si="102"/>
        <v>Enter school name above</v>
      </c>
      <c r="B570" s="399" t="str">
        <f t="shared" si="103"/>
        <v>Enter Goal Data Above</v>
      </c>
      <c r="C570" s="500"/>
      <c r="D570" s="500"/>
      <c r="E570" s="494"/>
      <c r="F570" s="316">
        <f t="shared" si="104"/>
      </c>
      <c r="G570" s="484"/>
      <c r="H570" s="501"/>
      <c r="I570" s="316">
        <f t="shared" si="105"/>
      </c>
      <c r="J570" s="438"/>
      <c r="K570" s="438"/>
      <c r="L570" s="316">
        <f t="shared" si="106"/>
      </c>
      <c r="M570" s="438"/>
      <c r="N570" s="438"/>
      <c r="O570" s="316">
        <f t="shared" si="107"/>
      </c>
      <c r="Q570" s="130"/>
      <c r="R570" s="131"/>
      <c r="S570" s="130"/>
      <c r="T570" s="130"/>
      <c r="U570" s="130"/>
      <c r="W570" s="130"/>
      <c r="X570" s="130"/>
      <c r="Z570" s="130"/>
    </row>
    <row r="571" spans="1:26" s="176" customFormat="1" ht="28.5" customHeight="1" hidden="1">
      <c r="A571" s="406" t="str">
        <f t="shared" si="102"/>
        <v>Enter school name above</v>
      </c>
      <c r="B571" s="399" t="str">
        <f t="shared" si="103"/>
        <v>Enter Goal Data Above</v>
      </c>
      <c r="C571" s="500"/>
      <c r="D571" s="500"/>
      <c r="E571" s="494"/>
      <c r="F571" s="316">
        <f t="shared" si="104"/>
      </c>
      <c r="G571" s="484"/>
      <c r="H571" s="501"/>
      <c r="I571" s="316">
        <f t="shared" si="105"/>
      </c>
      <c r="J571" s="438"/>
      <c r="K571" s="438"/>
      <c r="L571" s="316">
        <f t="shared" si="106"/>
      </c>
      <c r="M571" s="438"/>
      <c r="N571" s="438"/>
      <c r="O571" s="316">
        <f t="shared" si="107"/>
      </c>
      <c r="Q571" s="130"/>
      <c r="R571" s="131"/>
      <c r="S571" s="130"/>
      <c r="T571" s="130"/>
      <c r="U571" s="130"/>
      <c r="W571" s="130"/>
      <c r="X571" s="130"/>
      <c r="Z571" s="130"/>
    </row>
    <row r="572" spans="1:26" s="176" customFormat="1" ht="28.5" customHeight="1" hidden="1">
      <c r="A572" s="406" t="str">
        <f t="shared" si="102"/>
        <v>Enter school name above</v>
      </c>
      <c r="B572" s="399" t="str">
        <f t="shared" si="103"/>
        <v>Enter Goal Data Above</v>
      </c>
      <c r="C572" s="500"/>
      <c r="D572" s="500"/>
      <c r="E572" s="494"/>
      <c r="F572" s="316">
        <f t="shared" si="104"/>
      </c>
      <c r="G572" s="484"/>
      <c r="H572" s="501"/>
      <c r="I572" s="316">
        <f t="shared" si="105"/>
      </c>
      <c r="J572" s="438"/>
      <c r="K572" s="438"/>
      <c r="L572" s="316">
        <f t="shared" si="106"/>
      </c>
      <c r="M572" s="438"/>
      <c r="N572" s="438"/>
      <c r="O572" s="316">
        <f t="shared" si="107"/>
      </c>
      <c r="Q572" s="130"/>
      <c r="R572" s="131"/>
      <c r="S572" s="130"/>
      <c r="T572" s="130"/>
      <c r="U572" s="130"/>
      <c r="W572" s="130"/>
      <c r="X572" s="130"/>
      <c r="Z572" s="130"/>
    </row>
    <row r="573" spans="1:26" s="176" customFormat="1" ht="28.5" customHeight="1" hidden="1">
      <c r="A573" s="406" t="str">
        <f t="shared" si="102"/>
        <v>Enter school name above</v>
      </c>
      <c r="B573" s="399" t="str">
        <f t="shared" si="103"/>
        <v>Enter Goal Data Above</v>
      </c>
      <c r="C573" s="500"/>
      <c r="D573" s="500"/>
      <c r="E573" s="494"/>
      <c r="F573" s="316">
        <f t="shared" si="104"/>
      </c>
      <c r="G573" s="484"/>
      <c r="H573" s="501"/>
      <c r="I573" s="316">
        <f t="shared" si="105"/>
      </c>
      <c r="J573" s="438"/>
      <c r="K573" s="438"/>
      <c r="L573" s="316">
        <f t="shared" si="106"/>
      </c>
      <c r="M573" s="438"/>
      <c r="N573" s="438"/>
      <c r="O573" s="316">
        <f t="shared" si="107"/>
      </c>
      <c r="Q573" s="130"/>
      <c r="R573" s="131"/>
      <c r="S573" s="130"/>
      <c r="T573" s="130"/>
      <c r="U573" s="130"/>
      <c r="W573" s="130"/>
      <c r="X573" s="130"/>
      <c r="Z573" s="130"/>
    </row>
    <row r="574" spans="1:26" s="176" customFormat="1" ht="28.5" customHeight="1" hidden="1">
      <c r="A574" s="406" t="str">
        <f t="shared" si="102"/>
        <v>Enter school name above</v>
      </c>
      <c r="B574" s="399" t="str">
        <f t="shared" si="103"/>
        <v>Enter Goal Data Above</v>
      </c>
      <c r="C574" s="500"/>
      <c r="D574" s="500"/>
      <c r="E574" s="494"/>
      <c r="F574" s="316">
        <f t="shared" si="104"/>
      </c>
      <c r="G574" s="484"/>
      <c r="H574" s="501"/>
      <c r="I574" s="316">
        <f t="shared" si="105"/>
      </c>
      <c r="J574" s="438"/>
      <c r="K574" s="438"/>
      <c r="L574" s="316">
        <f t="shared" si="106"/>
      </c>
      <c r="M574" s="438"/>
      <c r="N574" s="438"/>
      <c r="O574" s="316">
        <f t="shared" si="107"/>
      </c>
      <c r="Q574" s="130"/>
      <c r="R574" s="131"/>
      <c r="S574" s="130"/>
      <c r="T574" s="130"/>
      <c r="U574" s="130"/>
      <c r="W574" s="130"/>
      <c r="X574" s="130"/>
      <c r="Z574" s="130"/>
    </row>
    <row r="575" spans="1:26" s="176" customFormat="1" ht="28.5" customHeight="1" hidden="1">
      <c r="A575" s="406" t="str">
        <f t="shared" si="102"/>
        <v>Enter school name above</v>
      </c>
      <c r="B575" s="399" t="str">
        <f t="shared" si="103"/>
        <v>Enter Goal Data Above</v>
      </c>
      <c r="C575" s="500"/>
      <c r="D575" s="500"/>
      <c r="E575" s="494"/>
      <c r="F575" s="316">
        <f t="shared" si="104"/>
      </c>
      <c r="G575" s="484"/>
      <c r="H575" s="501"/>
      <c r="I575" s="316">
        <f t="shared" si="105"/>
      </c>
      <c r="J575" s="438"/>
      <c r="K575" s="438"/>
      <c r="L575" s="316">
        <f t="shared" si="106"/>
      </c>
      <c r="M575" s="438"/>
      <c r="N575" s="438"/>
      <c r="O575" s="316">
        <f t="shared" si="107"/>
      </c>
      <c r="Q575" s="130"/>
      <c r="R575" s="131"/>
      <c r="S575" s="130"/>
      <c r="T575" s="130"/>
      <c r="U575" s="130"/>
      <c r="W575" s="130"/>
      <c r="X575" s="130"/>
      <c r="Z575" s="130"/>
    </row>
    <row r="576" spans="1:26" s="176" customFormat="1" ht="28.5" customHeight="1" hidden="1">
      <c r="A576" s="406" t="str">
        <f t="shared" si="102"/>
        <v>Enter school name above</v>
      </c>
      <c r="B576" s="399" t="str">
        <f t="shared" si="103"/>
        <v>Enter Goal Data Above</v>
      </c>
      <c r="C576" s="500"/>
      <c r="D576" s="500"/>
      <c r="E576" s="494"/>
      <c r="F576" s="316">
        <f t="shared" si="104"/>
      </c>
      <c r="G576" s="484"/>
      <c r="H576" s="501"/>
      <c r="I576" s="316">
        <f t="shared" si="105"/>
      </c>
      <c r="J576" s="438"/>
      <c r="K576" s="438"/>
      <c r="L576" s="316">
        <f t="shared" si="106"/>
      </c>
      <c r="M576" s="438"/>
      <c r="N576" s="438"/>
      <c r="O576" s="316">
        <f t="shared" si="107"/>
      </c>
      <c r="Q576" s="130"/>
      <c r="R576" s="131"/>
      <c r="S576" s="130"/>
      <c r="T576" s="130"/>
      <c r="U576" s="130"/>
      <c r="W576" s="130"/>
      <c r="X576" s="130"/>
      <c r="Z576" s="130"/>
    </row>
    <row r="577" spans="1:26" s="176" customFormat="1" ht="28.5" customHeight="1" hidden="1">
      <c r="A577" s="406" t="str">
        <f t="shared" si="102"/>
        <v>Enter school name above</v>
      </c>
      <c r="B577" s="399" t="str">
        <f t="shared" si="103"/>
        <v>Enter Goal Data Above</v>
      </c>
      <c r="C577" s="500"/>
      <c r="D577" s="500"/>
      <c r="E577" s="494"/>
      <c r="F577" s="316">
        <f t="shared" si="104"/>
      </c>
      <c r="G577" s="484"/>
      <c r="H577" s="501"/>
      <c r="I577" s="316">
        <f t="shared" si="105"/>
      </c>
      <c r="J577" s="438"/>
      <c r="K577" s="438"/>
      <c r="L577" s="316">
        <f t="shared" si="106"/>
      </c>
      <c r="M577" s="438"/>
      <c r="N577" s="438"/>
      <c r="O577" s="316">
        <f t="shared" si="107"/>
      </c>
      <c r="Q577" s="130"/>
      <c r="R577" s="131"/>
      <c r="S577" s="130"/>
      <c r="T577" s="130"/>
      <c r="U577" s="130"/>
      <c r="W577" s="130"/>
      <c r="X577" s="130"/>
      <c r="Z577" s="130"/>
    </row>
    <row r="578" spans="1:26" s="176" customFormat="1" ht="28.5" customHeight="1" hidden="1">
      <c r="A578" s="406" t="str">
        <f t="shared" si="102"/>
        <v>Enter school name above</v>
      </c>
      <c r="B578" s="399" t="str">
        <f t="shared" si="103"/>
        <v>Enter Goal Data Above</v>
      </c>
      <c r="C578" s="500"/>
      <c r="D578" s="500"/>
      <c r="E578" s="494"/>
      <c r="F578" s="316">
        <f t="shared" si="104"/>
      </c>
      <c r="G578" s="484"/>
      <c r="H578" s="501"/>
      <c r="I578" s="316">
        <f t="shared" si="105"/>
      </c>
      <c r="J578" s="438"/>
      <c r="K578" s="438"/>
      <c r="L578" s="316">
        <f t="shared" si="106"/>
      </c>
      <c r="M578" s="438"/>
      <c r="N578" s="438"/>
      <c r="O578" s="316">
        <f t="shared" si="107"/>
      </c>
      <c r="Q578" s="130"/>
      <c r="R578" s="131"/>
      <c r="S578" s="130"/>
      <c r="T578" s="130"/>
      <c r="U578" s="130"/>
      <c r="W578" s="130"/>
      <c r="X578" s="130"/>
      <c r="Z578" s="130"/>
    </row>
    <row r="579" spans="1:26" s="176" customFormat="1" ht="28.5" customHeight="1" hidden="1">
      <c r="A579" s="406" t="str">
        <f t="shared" si="102"/>
        <v>Enter school name above</v>
      </c>
      <c r="B579" s="399" t="str">
        <f t="shared" si="103"/>
        <v>Enter Goal Data Above</v>
      </c>
      <c r="C579" s="500"/>
      <c r="D579" s="500"/>
      <c r="E579" s="494"/>
      <c r="F579" s="316">
        <f t="shared" si="104"/>
      </c>
      <c r="G579" s="484"/>
      <c r="H579" s="501"/>
      <c r="I579" s="316">
        <f t="shared" si="105"/>
      </c>
      <c r="J579" s="438"/>
      <c r="K579" s="438"/>
      <c r="L579" s="316">
        <f t="shared" si="106"/>
      </c>
      <c r="M579" s="438"/>
      <c r="N579" s="438"/>
      <c r="O579" s="316">
        <f t="shared" si="107"/>
      </c>
      <c r="Q579" s="130"/>
      <c r="R579" s="131"/>
      <c r="S579" s="130"/>
      <c r="T579" s="130"/>
      <c r="U579" s="130"/>
      <c r="W579" s="130"/>
      <c r="X579" s="130"/>
      <c r="Z579" s="130"/>
    </row>
    <row r="580" spans="1:26" s="176" customFormat="1" ht="28.5" customHeight="1" hidden="1">
      <c r="A580" s="406" t="str">
        <f t="shared" si="102"/>
        <v>Enter school name above</v>
      </c>
      <c r="B580" s="399" t="str">
        <f t="shared" si="103"/>
        <v>Enter Goal Data Above</v>
      </c>
      <c r="C580" s="500"/>
      <c r="D580" s="500"/>
      <c r="E580" s="494"/>
      <c r="F580" s="316">
        <f t="shared" si="104"/>
      </c>
      <c r="G580" s="484"/>
      <c r="H580" s="501"/>
      <c r="I580" s="316">
        <f t="shared" si="105"/>
      </c>
      <c r="J580" s="438"/>
      <c r="K580" s="438"/>
      <c r="L580" s="316">
        <f t="shared" si="106"/>
      </c>
      <c r="M580" s="438"/>
      <c r="N580" s="438"/>
      <c r="O580" s="316">
        <f t="shared" si="107"/>
      </c>
      <c r="Q580" s="130"/>
      <c r="R580" s="131"/>
      <c r="S580" s="130"/>
      <c r="T580" s="130"/>
      <c r="U580" s="130"/>
      <c r="W580" s="130"/>
      <c r="X580" s="130"/>
      <c r="Z580" s="130"/>
    </row>
    <row r="581" spans="1:26" s="176" customFormat="1" ht="28.5" customHeight="1" hidden="1">
      <c r="A581" s="406" t="str">
        <f t="shared" si="102"/>
        <v>Enter school name above</v>
      </c>
      <c r="B581" s="399" t="str">
        <f t="shared" si="103"/>
        <v>Enter Goal Data Above</v>
      </c>
      <c r="C581" s="500"/>
      <c r="D581" s="500"/>
      <c r="E581" s="494"/>
      <c r="F581" s="316">
        <f t="shared" si="104"/>
      </c>
      <c r="G581" s="484"/>
      <c r="H581" s="501"/>
      <c r="I581" s="316">
        <f t="shared" si="105"/>
      </c>
      <c r="J581" s="438"/>
      <c r="K581" s="438"/>
      <c r="L581" s="316">
        <f t="shared" si="106"/>
      </c>
      <c r="M581" s="438"/>
      <c r="N581" s="438"/>
      <c r="O581" s="316">
        <f t="shared" si="107"/>
      </c>
      <c r="Q581" s="130"/>
      <c r="R581" s="131"/>
      <c r="S581" s="130"/>
      <c r="T581" s="130"/>
      <c r="U581" s="130"/>
      <c r="W581" s="130"/>
      <c r="X581" s="130"/>
      <c r="Z581" s="130"/>
    </row>
    <row r="582" spans="1:26" s="176" customFormat="1" ht="28.5" customHeight="1" hidden="1">
      <c r="A582" s="406" t="str">
        <f t="shared" si="102"/>
        <v>Enter school name above</v>
      </c>
      <c r="B582" s="399" t="str">
        <f t="shared" si="103"/>
        <v>Enter Goal Data Above</v>
      </c>
      <c r="C582" s="500"/>
      <c r="D582" s="500"/>
      <c r="E582" s="494"/>
      <c r="F582" s="316">
        <f t="shared" si="104"/>
      </c>
      <c r="G582" s="484"/>
      <c r="H582" s="501"/>
      <c r="I582" s="316">
        <f t="shared" si="105"/>
      </c>
      <c r="J582" s="438"/>
      <c r="K582" s="438"/>
      <c r="L582" s="316">
        <f t="shared" si="106"/>
      </c>
      <c r="M582" s="438"/>
      <c r="N582" s="438"/>
      <c r="O582" s="316">
        <f t="shared" si="107"/>
      </c>
      <c r="Q582" s="130"/>
      <c r="R582" s="131"/>
      <c r="S582" s="130"/>
      <c r="T582" s="130"/>
      <c r="U582" s="130"/>
      <c r="W582" s="130"/>
      <c r="X582" s="130"/>
      <c r="Z582" s="130"/>
    </row>
    <row r="583" spans="1:26" s="176" customFormat="1" ht="28.5" customHeight="1" hidden="1">
      <c r="A583" s="406" t="str">
        <f t="shared" si="102"/>
        <v>Enter school name above</v>
      </c>
      <c r="B583" s="399" t="str">
        <f t="shared" si="103"/>
        <v>Enter Goal Data Above</v>
      </c>
      <c r="C583" s="500"/>
      <c r="D583" s="500"/>
      <c r="E583" s="494"/>
      <c r="F583" s="316">
        <f t="shared" si="104"/>
      </c>
      <c r="G583" s="484"/>
      <c r="H583" s="501"/>
      <c r="I583" s="316">
        <f t="shared" si="105"/>
      </c>
      <c r="J583" s="438"/>
      <c r="K583" s="438"/>
      <c r="L583" s="316">
        <f t="shared" si="106"/>
      </c>
      <c r="M583" s="438"/>
      <c r="N583" s="438"/>
      <c r="O583" s="316">
        <f t="shared" si="107"/>
      </c>
      <c r="Q583" s="130"/>
      <c r="R583" s="131"/>
      <c r="S583" s="130"/>
      <c r="T583" s="130"/>
      <c r="U583" s="130"/>
      <c r="W583" s="130"/>
      <c r="X583" s="130"/>
      <c r="Z583" s="130"/>
    </row>
    <row r="584" spans="1:26" s="176" customFormat="1" ht="28.5" customHeight="1" hidden="1">
      <c r="A584" s="406" t="str">
        <f t="shared" si="102"/>
        <v>Enter school name above</v>
      </c>
      <c r="B584" s="399" t="str">
        <f t="shared" si="103"/>
        <v>Enter Goal Data Above</v>
      </c>
      <c r="C584" s="500"/>
      <c r="D584" s="500"/>
      <c r="E584" s="494"/>
      <c r="F584" s="316">
        <f t="shared" si="104"/>
      </c>
      <c r="G584" s="484"/>
      <c r="H584" s="501"/>
      <c r="I584" s="316">
        <f t="shared" si="105"/>
      </c>
      <c r="J584" s="438"/>
      <c r="K584" s="438"/>
      <c r="L584" s="316">
        <f t="shared" si="106"/>
      </c>
      <c r="M584" s="438"/>
      <c r="N584" s="438"/>
      <c r="O584" s="316">
        <f t="shared" si="107"/>
      </c>
      <c r="Q584" s="130"/>
      <c r="R584" s="131"/>
      <c r="S584" s="130"/>
      <c r="T584" s="130"/>
      <c r="U584" s="130"/>
      <c r="W584" s="130"/>
      <c r="X584" s="130"/>
      <c r="Z584" s="130"/>
    </row>
    <row r="585" spans="1:26" s="176" customFormat="1" ht="28.5" customHeight="1" hidden="1">
      <c r="A585" s="406" t="str">
        <f t="shared" si="102"/>
        <v>Enter school name above</v>
      </c>
      <c r="B585" s="399" t="str">
        <f t="shared" si="103"/>
        <v>Enter Goal Data Above</v>
      </c>
      <c r="C585" s="500"/>
      <c r="D585" s="500"/>
      <c r="E585" s="494"/>
      <c r="F585" s="316">
        <f t="shared" si="104"/>
      </c>
      <c r="G585" s="484"/>
      <c r="H585" s="501"/>
      <c r="I585" s="316">
        <f t="shared" si="105"/>
      </c>
      <c r="J585" s="438"/>
      <c r="K585" s="438"/>
      <c r="L585" s="316">
        <f t="shared" si="106"/>
      </c>
      <c r="M585" s="438"/>
      <c r="N585" s="438"/>
      <c r="O585" s="316">
        <f t="shared" si="107"/>
      </c>
      <c r="Q585" s="130"/>
      <c r="R585" s="131"/>
      <c r="S585" s="130"/>
      <c r="T585" s="130"/>
      <c r="U585" s="130"/>
      <c r="W585" s="130"/>
      <c r="X585" s="130"/>
      <c r="Z585" s="130"/>
    </row>
    <row r="586" spans="1:26" s="176" customFormat="1" ht="28.5" customHeight="1" hidden="1">
      <c r="A586" s="406" t="str">
        <f t="shared" si="102"/>
        <v>Enter school name above</v>
      </c>
      <c r="B586" s="399" t="str">
        <f t="shared" si="103"/>
        <v>Enter Goal Data Above</v>
      </c>
      <c r="C586" s="500"/>
      <c r="D586" s="500"/>
      <c r="E586" s="494"/>
      <c r="F586" s="316">
        <f t="shared" si="104"/>
      </c>
      <c r="G586" s="484"/>
      <c r="H586" s="501"/>
      <c r="I586" s="316">
        <f t="shared" si="105"/>
      </c>
      <c r="J586" s="438"/>
      <c r="K586" s="438"/>
      <c r="L586" s="316">
        <f t="shared" si="106"/>
      </c>
      <c r="M586" s="438"/>
      <c r="N586" s="438"/>
      <c r="O586" s="316">
        <f t="shared" si="107"/>
      </c>
      <c r="Q586" s="130"/>
      <c r="R586" s="131"/>
      <c r="S586" s="130"/>
      <c r="T586" s="130"/>
      <c r="U586" s="130"/>
      <c r="W586" s="130"/>
      <c r="X586" s="130"/>
      <c r="Z586" s="130"/>
    </row>
    <row r="587" spans="1:26" s="176" customFormat="1" ht="28.5" customHeight="1" hidden="1" thickBot="1">
      <c r="A587" s="407" t="str">
        <f t="shared" si="102"/>
        <v>Enter school name above</v>
      </c>
      <c r="B587" s="399" t="str">
        <f t="shared" si="103"/>
        <v>Enter Goal Data Above</v>
      </c>
      <c r="C587" s="712"/>
      <c r="D587" s="712"/>
      <c r="E587" s="713"/>
      <c r="F587" s="316">
        <f t="shared" si="104"/>
      </c>
      <c r="G587" s="714"/>
      <c r="H587" s="715"/>
      <c r="I587" s="316">
        <f t="shared" si="105"/>
      </c>
      <c r="J587" s="479"/>
      <c r="K587" s="479"/>
      <c r="L587" s="316">
        <f t="shared" si="106"/>
      </c>
      <c r="M587" s="479"/>
      <c r="N587" s="479"/>
      <c r="O587" s="316">
        <f t="shared" si="107"/>
      </c>
      <c r="Q587" s="130"/>
      <c r="R587" s="131"/>
      <c r="S587" s="130"/>
      <c r="T587" s="130"/>
      <c r="U587" s="130"/>
      <c r="W587" s="130"/>
      <c r="X587" s="130"/>
      <c r="Z587" s="130"/>
    </row>
    <row r="588" spans="1:27" ht="28.5" customHeight="1">
      <c r="A588" s="705" t="s">
        <v>26</v>
      </c>
      <c r="B588" s="706"/>
      <c r="C588" s="706"/>
      <c r="D588" s="706"/>
      <c r="E588" s="706"/>
      <c r="F588" s="706"/>
      <c r="G588" s="706"/>
      <c r="H588" s="707" t="s">
        <v>170</v>
      </c>
      <c r="I588" s="706"/>
      <c r="J588" s="706"/>
      <c r="K588" s="706"/>
      <c r="L588" s="706"/>
      <c r="M588" s="706"/>
      <c r="N588" s="706"/>
      <c r="O588" s="708"/>
      <c r="V588" s="176"/>
      <c r="Y588" s="176"/>
      <c r="AA588" s="176"/>
    </row>
    <row r="589" spans="1:25" ht="54" customHeight="1" thickBot="1">
      <c r="A589" s="465"/>
      <c r="B589" s="466"/>
      <c r="C589" s="466"/>
      <c r="D589" s="466"/>
      <c r="E589" s="466"/>
      <c r="F589" s="466"/>
      <c r="G589" s="466"/>
      <c r="H589" s="502" t="s">
        <v>547</v>
      </c>
      <c r="I589" s="466"/>
      <c r="J589" s="466"/>
      <c r="K589" s="466"/>
      <c r="L589" s="466"/>
      <c r="M589" s="466"/>
      <c r="N589" s="466"/>
      <c r="O589" s="468"/>
      <c r="V589" s="176"/>
      <c r="Y589" s="176"/>
    </row>
    <row r="590" spans="1:26" ht="59.25" customHeight="1" thickBot="1">
      <c r="A590" s="434" t="s">
        <v>37</v>
      </c>
      <c r="B590" s="435"/>
      <c r="C590" s="436"/>
      <c r="D590" s="437" t="s">
        <v>548</v>
      </c>
      <c r="E590" s="437"/>
      <c r="F590" s="437"/>
      <c r="G590" s="437"/>
      <c r="H590" s="437"/>
      <c r="I590" s="437"/>
      <c r="J590" s="437"/>
      <c r="K590" s="437"/>
      <c r="L590" s="437"/>
      <c r="M590" s="437"/>
      <c r="N590" s="437"/>
      <c r="O590" s="437"/>
      <c r="V590" s="142"/>
      <c r="Z590" s="176"/>
    </row>
    <row r="591" spans="1:25" s="221" customFormat="1" ht="36" customHeight="1" thickBot="1">
      <c r="A591" s="709" t="s">
        <v>0</v>
      </c>
      <c r="B591" s="710"/>
      <c r="C591" s="710"/>
      <c r="D591" s="710"/>
      <c r="E591" s="710"/>
      <c r="F591" s="710"/>
      <c r="G591" s="710"/>
      <c r="H591" s="710"/>
      <c r="I591" s="710"/>
      <c r="J591" s="710"/>
      <c r="K591" s="710"/>
      <c r="L591" s="710"/>
      <c r="M591" s="710"/>
      <c r="N591" s="710"/>
      <c r="O591" s="711"/>
      <c r="P591" s="264"/>
      <c r="V591" s="224"/>
      <c r="Y591" s="224"/>
    </row>
    <row r="592" spans="1:26" ht="37.5" customHeight="1" thickBot="1">
      <c r="A592" s="401" t="s">
        <v>235</v>
      </c>
      <c r="B592" s="400" t="s">
        <v>45</v>
      </c>
      <c r="C592" s="716" t="s">
        <v>516</v>
      </c>
      <c r="D592" s="716"/>
      <c r="E592" s="716"/>
      <c r="F592" s="217" t="s">
        <v>363</v>
      </c>
      <c r="G592" s="716" t="s">
        <v>32</v>
      </c>
      <c r="H592" s="716"/>
      <c r="I592" s="218" t="s">
        <v>357</v>
      </c>
      <c r="J592" s="716" t="s">
        <v>517</v>
      </c>
      <c r="K592" s="716"/>
      <c r="L592" s="216" t="s">
        <v>358</v>
      </c>
      <c r="M592" s="716" t="s">
        <v>31</v>
      </c>
      <c r="N592" s="716"/>
      <c r="O592" s="214" t="s">
        <v>22</v>
      </c>
      <c r="V592" s="142"/>
      <c r="W592" s="176"/>
      <c r="X592" s="176"/>
      <c r="Z592" s="142"/>
    </row>
    <row r="593" spans="1:26" ht="28.5" customHeight="1">
      <c r="A593" s="405" t="str">
        <f aca="true" t="shared" si="108" ref="A593:A612">IF(A493="","",A493)</f>
        <v>Laporte School</v>
      </c>
      <c r="B593" s="399" t="str">
        <f>IF(OR(E493="",E493="Select Yes or No"),"Enter Goal Data Above",IF(E493="Yes","Yes","No"))</f>
        <v>No</v>
      </c>
      <c r="C593" s="497"/>
      <c r="D593" s="498"/>
      <c r="E593" s="499"/>
      <c r="F593" s="316">
        <f>IF($A593="","",IF(OR($B593="No",$B593="Enter Goal Data Above"),"",F$592))</f>
      </c>
      <c r="G593" s="703"/>
      <c r="H593" s="704"/>
      <c r="I593" s="316">
        <f>IF($A593="","",IF(OR($B593="No",$B593="Enter Goal Data Above"),"",I$592))</f>
      </c>
      <c r="J593" s="472"/>
      <c r="K593" s="473"/>
      <c r="L593" s="316">
        <f>IF($A593="","",IF(OR($B593="No",$B593="Enter Goal Data Above"),"",L$592))</f>
      </c>
      <c r="M593" s="472"/>
      <c r="N593" s="473"/>
      <c r="O593" s="316">
        <f>IF($A593="","",IF(OR($B593="No",$B593="Enter Goal Data Above"),"",O$592))</f>
      </c>
      <c r="Q593" s="157"/>
      <c r="T593" s="157"/>
      <c r="U593" s="157"/>
      <c r="V593" s="157"/>
      <c r="W593" s="157"/>
      <c r="X593" s="157"/>
      <c r="Y593" s="157"/>
      <c r="Z593" s="157"/>
    </row>
    <row r="594" spans="1:26" ht="28.5" customHeight="1">
      <c r="A594" s="406" t="str">
        <f t="shared" si="108"/>
        <v>Enter school name above</v>
      </c>
      <c r="B594" s="399" t="str">
        <f aca="true" t="shared" si="109" ref="B594:B612">IF(OR(E494="",E494="Select Yes or No"),"Enter Goal Data Above",IF(E494="Yes","Yes","No"))</f>
        <v>Enter Goal Data Above</v>
      </c>
      <c r="C594" s="494"/>
      <c r="D594" s="495"/>
      <c r="E594" s="496"/>
      <c r="F594" s="316">
        <f aca="true" t="shared" si="110" ref="F594:F612">IF($A594="","",IF(OR($B594="No",$B594="Enter Goal Data Above"),"",F$592))</f>
      </c>
      <c r="G594" s="501"/>
      <c r="H594" s="501"/>
      <c r="I594" s="316">
        <f aca="true" t="shared" si="111" ref="I594:I612">IF($A594="","",IF(OR($B594="No",$B594="Enter Goal Data Above"),"",I$592))</f>
      </c>
      <c r="J594" s="438"/>
      <c r="K594" s="438"/>
      <c r="L594" s="316">
        <f aca="true" t="shared" si="112" ref="L594:L612">IF($A594="","",IF(OR($B594="No",$B594="Enter Goal Data Above"),"",L$592))</f>
      </c>
      <c r="M594" s="438"/>
      <c r="N594" s="438"/>
      <c r="O594" s="316">
        <f aca="true" t="shared" si="113" ref="O594:O612">IF($A594="","",IF(OR($B594="No",$B594="Enter Goal Data Above"),"",O$592))</f>
      </c>
      <c r="Q594" s="157"/>
      <c r="Y594" s="176"/>
      <c r="Z594" s="157"/>
    </row>
    <row r="595" spans="1:26" ht="28.5" customHeight="1" hidden="1">
      <c r="A595" s="406" t="str">
        <f t="shared" si="108"/>
        <v>Enter school name above</v>
      </c>
      <c r="B595" s="399" t="str">
        <f t="shared" si="109"/>
        <v>Enter Goal Data Above</v>
      </c>
      <c r="C595" s="500"/>
      <c r="D595" s="500"/>
      <c r="E595" s="500"/>
      <c r="F595" s="316">
        <f t="shared" si="110"/>
      </c>
      <c r="G595" s="501"/>
      <c r="H595" s="501"/>
      <c r="I595" s="316">
        <f t="shared" si="111"/>
      </c>
      <c r="J595" s="438"/>
      <c r="K595" s="438"/>
      <c r="L595" s="316">
        <f t="shared" si="112"/>
      </c>
      <c r="M595" s="438"/>
      <c r="N595" s="438"/>
      <c r="O595" s="316">
        <f t="shared" si="113"/>
      </c>
      <c r="Q595" s="157"/>
      <c r="Y595" s="176"/>
      <c r="Z595" s="157"/>
    </row>
    <row r="596" spans="1:26" ht="28.5" customHeight="1" hidden="1">
      <c r="A596" s="406" t="str">
        <f t="shared" si="108"/>
        <v>Enter school name above</v>
      </c>
      <c r="B596" s="399" t="str">
        <f t="shared" si="109"/>
        <v>Enter Goal Data Above</v>
      </c>
      <c r="C596" s="500"/>
      <c r="D596" s="500"/>
      <c r="E596" s="500"/>
      <c r="F596" s="316">
        <f t="shared" si="110"/>
      </c>
      <c r="G596" s="501"/>
      <c r="H596" s="501"/>
      <c r="I596" s="316">
        <f t="shared" si="111"/>
      </c>
      <c r="J596" s="438"/>
      <c r="K596" s="438"/>
      <c r="L596" s="316">
        <f t="shared" si="112"/>
      </c>
      <c r="M596" s="438"/>
      <c r="N596" s="438"/>
      <c r="O596" s="316">
        <f t="shared" si="113"/>
      </c>
      <c r="Q596" s="157"/>
      <c r="Y596" s="176"/>
      <c r="Z596" s="157"/>
    </row>
    <row r="597" spans="1:26" ht="28.5" customHeight="1" hidden="1">
      <c r="A597" s="406" t="str">
        <f t="shared" si="108"/>
        <v>Enter school name above</v>
      </c>
      <c r="B597" s="399" t="str">
        <f t="shared" si="109"/>
        <v>Enter Goal Data Above</v>
      </c>
      <c r="C597" s="500"/>
      <c r="D597" s="500"/>
      <c r="E597" s="500"/>
      <c r="F597" s="316">
        <f t="shared" si="110"/>
      </c>
      <c r="G597" s="501"/>
      <c r="H597" s="501"/>
      <c r="I597" s="316">
        <f t="shared" si="111"/>
      </c>
      <c r="J597" s="438"/>
      <c r="K597" s="438"/>
      <c r="L597" s="316">
        <f t="shared" si="112"/>
      </c>
      <c r="M597" s="438"/>
      <c r="N597" s="438"/>
      <c r="O597" s="316">
        <f t="shared" si="113"/>
      </c>
      <c r="Q597" s="157"/>
      <c r="Y597" s="176"/>
      <c r="Z597" s="157"/>
    </row>
    <row r="598" spans="1:26" ht="28.5" customHeight="1" hidden="1">
      <c r="A598" s="406" t="str">
        <f t="shared" si="108"/>
        <v>Enter school name above</v>
      </c>
      <c r="B598" s="399" t="str">
        <f t="shared" si="109"/>
        <v>Enter Goal Data Above</v>
      </c>
      <c r="C598" s="500"/>
      <c r="D598" s="500"/>
      <c r="E598" s="500"/>
      <c r="F598" s="316">
        <f t="shared" si="110"/>
      </c>
      <c r="G598" s="501"/>
      <c r="H598" s="501"/>
      <c r="I598" s="316">
        <f t="shared" si="111"/>
      </c>
      <c r="J598" s="438"/>
      <c r="K598" s="438"/>
      <c r="L598" s="316">
        <f t="shared" si="112"/>
      </c>
      <c r="M598" s="438"/>
      <c r="N598" s="438"/>
      <c r="O598" s="316">
        <f t="shared" si="113"/>
      </c>
      <c r="Q598" s="157"/>
      <c r="Y598" s="176"/>
      <c r="Z598" s="157"/>
    </row>
    <row r="599" spans="1:26" ht="28.5" customHeight="1" hidden="1">
      <c r="A599" s="406" t="str">
        <f t="shared" si="108"/>
        <v>Enter school name above</v>
      </c>
      <c r="B599" s="399" t="str">
        <f t="shared" si="109"/>
        <v>Enter Goal Data Above</v>
      </c>
      <c r="C599" s="500"/>
      <c r="D599" s="500"/>
      <c r="E599" s="500"/>
      <c r="F599" s="316">
        <f t="shared" si="110"/>
      </c>
      <c r="G599" s="501"/>
      <c r="H599" s="501"/>
      <c r="I599" s="316">
        <f t="shared" si="111"/>
      </c>
      <c r="J599" s="438"/>
      <c r="K599" s="438"/>
      <c r="L599" s="316">
        <f t="shared" si="112"/>
      </c>
      <c r="M599" s="438"/>
      <c r="N599" s="438"/>
      <c r="O599" s="316">
        <f t="shared" si="113"/>
      </c>
      <c r="Q599" s="157"/>
      <c r="Y599" s="176"/>
      <c r="Z599" s="157"/>
    </row>
    <row r="600" spans="1:26" ht="28.5" customHeight="1" hidden="1">
      <c r="A600" s="406" t="str">
        <f t="shared" si="108"/>
        <v>Enter school name above</v>
      </c>
      <c r="B600" s="399" t="str">
        <f t="shared" si="109"/>
        <v>Enter Goal Data Above</v>
      </c>
      <c r="C600" s="500"/>
      <c r="D600" s="500"/>
      <c r="E600" s="500"/>
      <c r="F600" s="316">
        <f t="shared" si="110"/>
      </c>
      <c r="G600" s="501"/>
      <c r="H600" s="501"/>
      <c r="I600" s="316">
        <f t="shared" si="111"/>
      </c>
      <c r="J600" s="438"/>
      <c r="K600" s="438"/>
      <c r="L600" s="316">
        <f t="shared" si="112"/>
      </c>
      <c r="M600" s="438"/>
      <c r="N600" s="438"/>
      <c r="O600" s="316">
        <f t="shared" si="113"/>
      </c>
      <c r="Q600" s="157"/>
      <c r="Y600" s="176"/>
      <c r="Z600" s="157"/>
    </row>
    <row r="601" spans="1:26" ht="28.5" customHeight="1" hidden="1">
      <c r="A601" s="406" t="str">
        <f t="shared" si="108"/>
        <v>Enter school name above</v>
      </c>
      <c r="B601" s="399" t="str">
        <f t="shared" si="109"/>
        <v>Enter Goal Data Above</v>
      </c>
      <c r="C601" s="500"/>
      <c r="D601" s="500"/>
      <c r="E601" s="500"/>
      <c r="F601" s="316">
        <f t="shared" si="110"/>
      </c>
      <c r="G601" s="501"/>
      <c r="H601" s="501"/>
      <c r="I601" s="316">
        <f t="shared" si="111"/>
      </c>
      <c r="J601" s="438"/>
      <c r="K601" s="438"/>
      <c r="L601" s="316">
        <f t="shared" si="112"/>
      </c>
      <c r="M601" s="438"/>
      <c r="N601" s="438"/>
      <c r="O601" s="316">
        <f t="shared" si="113"/>
      </c>
      <c r="Q601" s="157"/>
      <c r="Y601" s="176"/>
      <c r="Z601" s="157"/>
    </row>
    <row r="602" spans="1:26" ht="28.5" customHeight="1" hidden="1">
      <c r="A602" s="406" t="str">
        <f t="shared" si="108"/>
        <v>Enter school name above</v>
      </c>
      <c r="B602" s="399" t="str">
        <f t="shared" si="109"/>
        <v>Enter Goal Data Above</v>
      </c>
      <c r="C602" s="500"/>
      <c r="D602" s="500"/>
      <c r="E602" s="500"/>
      <c r="F602" s="316">
        <f t="shared" si="110"/>
      </c>
      <c r="G602" s="501"/>
      <c r="H602" s="501"/>
      <c r="I602" s="316">
        <f t="shared" si="111"/>
      </c>
      <c r="J602" s="438"/>
      <c r="K602" s="438"/>
      <c r="L602" s="316">
        <f t="shared" si="112"/>
      </c>
      <c r="M602" s="438"/>
      <c r="N602" s="438"/>
      <c r="O602" s="316">
        <f t="shared" si="113"/>
      </c>
      <c r="Q602" s="157"/>
      <c r="Y602" s="176"/>
      <c r="Z602" s="157"/>
    </row>
    <row r="603" spans="1:26" ht="28.5" customHeight="1" hidden="1">
      <c r="A603" s="406" t="str">
        <f t="shared" si="108"/>
        <v>Enter school name above</v>
      </c>
      <c r="B603" s="399" t="str">
        <f t="shared" si="109"/>
        <v>Enter Goal Data Above</v>
      </c>
      <c r="C603" s="500"/>
      <c r="D603" s="500"/>
      <c r="E603" s="500"/>
      <c r="F603" s="316">
        <f t="shared" si="110"/>
      </c>
      <c r="G603" s="501"/>
      <c r="H603" s="501"/>
      <c r="I603" s="316">
        <f t="shared" si="111"/>
      </c>
      <c r="J603" s="438"/>
      <c r="K603" s="438"/>
      <c r="L603" s="316">
        <f t="shared" si="112"/>
      </c>
      <c r="M603" s="438"/>
      <c r="N603" s="438"/>
      <c r="O603" s="316">
        <f t="shared" si="113"/>
      </c>
      <c r="Q603" s="157"/>
      <c r="Y603" s="176"/>
      <c r="Z603" s="157"/>
    </row>
    <row r="604" spans="1:26" ht="28.5" customHeight="1" hidden="1">
      <c r="A604" s="406" t="str">
        <f t="shared" si="108"/>
        <v>Enter school name above</v>
      </c>
      <c r="B604" s="399" t="str">
        <f t="shared" si="109"/>
        <v>Enter Goal Data Above</v>
      </c>
      <c r="C604" s="500"/>
      <c r="D604" s="500"/>
      <c r="E604" s="500"/>
      <c r="F604" s="316">
        <f t="shared" si="110"/>
      </c>
      <c r="G604" s="501"/>
      <c r="H604" s="501"/>
      <c r="I604" s="316">
        <f t="shared" si="111"/>
      </c>
      <c r="J604" s="438"/>
      <c r="K604" s="438"/>
      <c r="L604" s="316">
        <f t="shared" si="112"/>
      </c>
      <c r="M604" s="438"/>
      <c r="N604" s="438"/>
      <c r="O604" s="316">
        <f t="shared" si="113"/>
      </c>
      <c r="Q604" s="157"/>
      <c r="Y604" s="176"/>
      <c r="Z604" s="157"/>
    </row>
    <row r="605" spans="1:26" ht="28.5" customHeight="1" hidden="1">
      <c r="A605" s="406" t="str">
        <f t="shared" si="108"/>
        <v>Enter school name above</v>
      </c>
      <c r="B605" s="399" t="str">
        <f t="shared" si="109"/>
        <v>Enter Goal Data Above</v>
      </c>
      <c r="C605" s="500"/>
      <c r="D605" s="500"/>
      <c r="E605" s="500"/>
      <c r="F605" s="316">
        <f t="shared" si="110"/>
      </c>
      <c r="G605" s="501"/>
      <c r="H605" s="501"/>
      <c r="I605" s="316">
        <f t="shared" si="111"/>
      </c>
      <c r="J605" s="438"/>
      <c r="K605" s="438"/>
      <c r="L605" s="316">
        <f t="shared" si="112"/>
      </c>
      <c r="M605" s="438"/>
      <c r="N605" s="438"/>
      <c r="O605" s="316">
        <f t="shared" si="113"/>
      </c>
      <c r="Q605" s="157"/>
      <c r="Y605" s="176"/>
      <c r="Z605" s="157"/>
    </row>
    <row r="606" spans="1:26" ht="28.5" customHeight="1" hidden="1">
      <c r="A606" s="406" t="str">
        <f t="shared" si="108"/>
        <v>Enter school name above</v>
      </c>
      <c r="B606" s="399" t="str">
        <f t="shared" si="109"/>
        <v>Enter Goal Data Above</v>
      </c>
      <c r="C606" s="500"/>
      <c r="D606" s="500"/>
      <c r="E606" s="500"/>
      <c r="F606" s="316">
        <f t="shared" si="110"/>
      </c>
      <c r="G606" s="501"/>
      <c r="H606" s="501"/>
      <c r="I606" s="316">
        <f t="shared" si="111"/>
      </c>
      <c r="J606" s="438"/>
      <c r="K606" s="438"/>
      <c r="L606" s="316">
        <f t="shared" si="112"/>
      </c>
      <c r="M606" s="438"/>
      <c r="N606" s="438"/>
      <c r="O606" s="316">
        <f t="shared" si="113"/>
      </c>
      <c r="Q606" s="157"/>
      <c r="Y606" s="176"/>
      <c r="Z606" s="157"/>
    </row>
    <row r="607" spans="1:26" ht="28.5" customHeight="1" hidden="1">
      <c r="A607" s="406" t="str">
        <f t="shared" si="108"/>
        <v>Enter school name above</v>
      </c>
      <c r="B607" s="399" t="str">
        <f t="shared" si="109"/>
        <v>Enter Goal Data Above</v>
      </c>
      <c r="C607" s="500"/>
      <c r="D607" s="500"/>
      <c r="E607" s="500"/>
      <c r="F607" s="316">
        <f t="shared" si="110"/>
      </c>
      <c r="G607" s="501"/>
      <c r="H607" s="501"/>
      <c r="I607" s="316">
        <f t="shared" si="111"/>
      </c>
      <c r="J607" s="438"/>
      <c r="K607" s="438"/>
      <c r="L607" s="316">
        <f t="shared" si="112"/>
      </c>
      <c r="M607" s="438"/>
      <c r="N607" s="438"/>
      <c r="O607" s="316">
        <f t="shared" si="113"/>
      </c>
      <c r="Q607" s="157"/>
      <c r="Y607" s="176"/>
      <c r="Z607" s="157"/>
    </row>
    <row r="608" spans="1:26" ht="28.5" customHeight="1" hidden="1">
      <c r="A608" s="406" t="str">
        <f t="shared" si="108"/>
        <v>Enter school name above</v>
      </c>
      <c r="B608" s="399" t="str">
        <f t="shared" si="109"/>
        <v>Enter Goal Data Above</v>
      </c>
      <c r="C608" s="500"/>
      <c r="D608" s="500"/>
      <c r="E608" s="500"/>
      <c r="F608" s="316">
        <f t="shared" si="110"/>
      </c>
      <c r="G608" s="501"/>
      <c r="H608" s="501"/>
      <c r="I608" s="316">
        <f t="shared" si="111"/>
      </c>
      <c r="J608" s="438"/>
      <c r="K608" s="438"/>
      <c r="L608" s="316">
        <f t="shared" si="112"/>
      </c>
      <c r="M608" s="438"/>
      <c r="N608" s="438"/>
      <c r="O608" s="316">
        <f t="shared" si="113"/>
      </c>
      <c r="Q608" s="157"/>
      <c r="Y608" s="176"/>
      <c r="Z608" s="157"/>
    </row>
    <row r="609" spans="1:26" ht="28.5" customHeight="1" hidden="1">
      <c r="A609" s="406" t="str">
        <f t="shared" si="108"/>
        <v>Enter school name above</v>
      </c>
      <c r="B609" s="399" t="str">
        <f t="shared" si="109"/>
        <v>Enter Goal Data Above</v>
      </c>
      <c r="C609" s="500"/>
      <c r="D609" s="500"/>
      <c r="E609" s="500"/>
      <c r="F609" s="316">
        <f t="shared" si="110"/>
      </c>
      <c r="G609" s="501"/>
      <c r="H609" s="501"/>
      <c r="I609" s="316">
        <f t="shared" si="111"/>
      </c>
      <c r="J609" s="438"/>
      <c r="K609" s="438"/>
      <c r="L609" s="316">
        <f t="shared" si="112"/>
      </c>
      <c r="M609" s="438"/>
      <c r="N609" s="438"/>
      <c r="O609" s="316">
        <f t="shared" si="113"/>
      </c>
      <c r="Q609" s="157"/>
      <c r="Y609" s="176"/>
      <c r="Z609" s="157"/>
    </row>
    <row r="610" spans="1:26" ht="28.5" customHeight="1" hidden="1">
      <c r="A610" s="406" t="str">
        <f t="shared" si="108"/>
        <v>Enter school name above</v>
      </c>
      <c r="B610" s="399" t="str">
        <f t="shared" si="109"/>
        <v>Enter Goal Data Above</v>
      </c>
      <c r="C610" s="500"/>
      <c r="D610" s="500"/>
      <c r="E610" s="500"/>
      <c r="F610" s="316">
        <f t="shared" si="110"/>
      </c>
      <c r="G610" s="501"/>
      <c r="H610" s="501"/>
      <c r="I610" s="316">
        <f t="shared" si="111"/>
      </c>
      <c r="J610" s="438"/>
      <c r="K610" s="438"/>
      <c r="L610" s="316">
        <f t="shared" si="112"/>
      </c>
      <c r="M610" s="438"/>
      <c r="N610" s="438"/>
      <c r="O610" s="316">
        <f t="shared" si="113"/>
      </c>
      <c r="Q610" s="157"/>
      <c r="Y610" s="176"/>
      <c r="Z610" s="157"/>
    </row>
    <row r="611" spans="1:26" ht="28.5" customHeight="1" hidden="1">
      <c r="A611" s="406" t="str">
        <f t="shared" si="108"/>
        <v>Enter school name above</v>
      </c>
      <c r="B611" s="399" t="str">
        <f t="shared" si="109"/>
        <v>Enter Goal Data Above</v>
      </c>
      <c r="C611" s="500"/>
      <c r="D611" s="500"/>
      <c r="E611" s="500"/>
      <c r="F611" s="316">
        <f t="shared" si="110"/>
      </c>
      <c r="G611" s="501"/>
      <c r="H611" s="501"/>
      <c r="I611" s="316">
        <f t="shared" si="111"/>
      </c>
      <c r="J611" s="438"/>
      <c r="K611" s="438"/>
      <c r="L611" s="316">
        <f t="shared" si="112"/>
      </c>
      <c r="M611" s="438"/>
      <c r="N611" s="438"/>
      <c r="O611" s="316">
        <f t="shared" si="113"/>
      </c>
      <c r="Q611" s="157"/>
      <c r="Y611" s="176"/>
      <c r="Z611" s="157"/>
    </row>
    <row r="612" spans="1:26" ht="28.5" customHeight="1" hidden="1" thickBot="1">
      <c r="A612" s="407" t="str">
        <f t="shared" si="108"/>
        <v>Enter school name above</v>
      </c>
      <c r="B612" s="399" t="str">
        <f t="shared" si="109"/>
        <v>Enter Goal Data Above</v>
      </c>
      <c r="C612" s="712"/>
      <c r="D612" s="712"/>
      <c r="E612" s="712"/>
      <c r="F612" s="316">
        <f t="shared" si="110"/>
      </c>
      <c r="G612" s="715"/>
      <c r="H612" s="715"/>
      <c r="I612" s="316">
        <f t="shared" si="111"/>
      </c>
      <c r="J612" s="479"/>
      <c r="K612" s="479"/>
      <c r="L612" s="316">
        <f t="shared" si="112"/>
      </c>
      <c r="M612" s="479"/>
      <c r="N612" s="479"/>
      <c r="O612" s="316">
        <f t="shared" si="113"/>
      </c>
      <c r="Q612" s="157"/>
      <c r="Y612" s="176"/>
      <c r="Z612" s="157"/>
    </row>
    <row r="613" spans="1:26" ht="28.5" customHeight="1">
      <c r="A613" s="705" t="s">
        <v>25</v>
      </c>
      <c r="B613" s="706"/>
      <c r="C613" s="706"/>
      <c r="D613" s="706"/>
      <c r="E613" s="706"/>
      <c r="F613" s="706"/>
      <c r="G613" s="706"/>
      <c r="H613" s="707" t="s">
        <v>170</v>
      </c>
      <c r="I613" s="706"/>
      <c r="J613" s="706"/>
      <c r="K613" s="706"/>
      <c r="L613" s="706"/>
      <c r="M613" s="706"/>
      <c r="N613" s="706"/>
      <c r="O613" s="708"/>
      <c r="Q613" s="157"/>
      <c r="Y613" s="176"/>
      <c r="Z613" s="157"/>
    </row>
    <row r="614" spans="1:26" ht="54" customHeight="1" thickBot="1">
      <c r="A614" s="465"/>
      <c r="B614" s="466"/>
      <c r="C614" s="466"/>
      <c r="D614" s="466"/>
      <c r="E614" s="466"/>
      <c r="F614" s="466"/>
      <c r="G614" s="466"/>
      <c r="H614" s="467"/>
      <c r="I614" s="466"/>
      <c r="J614" s="466"/>
      <c r="K614" s="466"/>
      <c r="L614" s="466"/>
      <c r="M614" s="466"/>
      <c r="N614" s="466"/>
      <c r="O614" s="468"/>
      <c r="Q614" s="157"/>
      <c r="Y614" s="176"/>
      <c r="Z614" s="157"/>
    </row>
    <row r="615" spans="1:26" ht="70.5" customHeight="1" thickBot="1">
      <c r="A615" s="485" t="s">
        <v>38</v>
      </c>
      <c r="B615" s="486"/>
      <c r="C615" s="487"/>
      <c r="D615" s="488"/>
      <c r="E615" s="488"/>
      <c r="F615" s="488"/>
      <c r="G615" s="488"/>
      <c r="H615" s="488"/>
      <c r="I615" s="488"/>
      <c r="J615" s="488"/>
      <c r="K615" s="488"/>
      <c r="L615" s="488"/>
      <c r="M615" s="488"/>
      <c r="N615" s="488"/>
      <c r="O615" s="489"/>
      <c r="Q615" s="157"/>
      <c r="S615" s="157"/>
      <c r="T615" s="157"/>
      <c r="U615" s="157"/>
      <c r="V615" s="157"/>
      <c r="W615" s="157"/>
      <c r="X615" s="157"/>
      <c r="Y615" s="176"/>
      <c r="Z615" s="176"/>
    </row>
    <row r="616" spans="1:20" ht="53.25" customHeight="1">
      <c r="A616" s="476" t="s">
        <v>171</v>
      </c>
      <c r="B616" s="477"/>
      <c r="C616" s="477"/>
      <c r="D616" s="477"/>
      <c r="E616" s="477"/>
      <c r="F616" s="477"/>
      <c r="G616" s="477"/>
      <c r="H616" s="477"/>
      <c r="I616" s="477"/>
      <c r="J616" s="477"/>
      <c r="K616" s="477"/>
      <c r="L616" s="477"/>
      <c r="M616" s="477"/>
      <c r="N616" s="477"/>
      <c r="O616" s="478"/>
      <c r="Q616" s="177"/>
      <c r="R616" s="289"/>
      <c r="S616" s="177"/>
      <c r="T616" s="177"/>
    </row>
    <row r="617" spans="1:27" s="166" customFormat="1" ht="39.75" customHeight="1" thickBot="1">
      <c r="A617" s="451" t="s">
        <v>46</v>
      </c>
      <c r="B617" s="452"/>
      <c r="C617" s="452"/>
      <c r="D617" s="452"/>
      <c r="E617" s="452"/>
      <c r="F617" s="452"/>
      <c r="G617" s="452"/>
      <c r="H617" s="452"/>
      <c r="I617" s="452"/>
      <c r="J617" s="452"/>
      <c r="K617" s="452"/>
      <c r="L617" s="452"/>
      <c r="M617" s="452"/>
      <c r="N617" s="452"/>
      <c r="O617" s="453"/>
      <c r="Q617" s="130"/>
      <c r="R617" s="289"/>
      <c r="S617" s="177"/>
      <c r="T617" s="177"/>
      <c r="U617" s="130"/>
      <c r="V617" s="130"/>
      <c r="W617" s="130"/>
      <c r="X617" s="130"/>
      <c r="Y617" s="130"/>
      <c r="Z617" s="130"/>
      <c r="AA617" s="130"/>
    </row>
    <row r="618" spans="1:26" s="166" customFormat="1" ht="13.5" customHeight="1" thickBot="1">
      <c r="A618" s="462"/>
      <c r="B618" s="462"/>
      <c r="C618" s="462"/>
      <c r="D618" s="462"/>
      <c r="E618" s="462"/>
      <c r="F618" s="462"/>
      <c r="G618" s="462"/>
      <c r="H618" s="462"/>
      <c r="I618" s="462"/>
      <c r="J618" s="462"/>
      <c r="K618" s="462"/>
      <c r="L618" s="462"/>
      <c r="M618" s="462"/>
      <c r="N618" s="462"/>
      <c r="O618" s="462"/>
      <c r="Q618" s="130"/>
      <c r="R618" s="131"/>
      <c r="S618" s="130"/>
      <c r="T618" s="130"/>
      <c r="U618" s="130"/>
      <c r="V618" s="130"/>
      <c r="W618" s="130"/>
      <c r="X618" s="130"/>
      <c r="Y618" s="130"/>
      <c r="Z618" s="130"/>
    </row>
    <row r="619" spans="1:27" ht="24.75" customHeight="1">
      <c r="A619" s="724" t="s">
        <v>172</v>
      </c>
      <c r="B619" s="725"/>
      <c r="C619" s="725"/>
      <c r="D619" s="725"/>
      <c r="E619" s="725"/>
      <c r="F619" s="725"/>
      <c r="G619" s="725"/>
      <c r="H619" s="725"/>
      <c r="I619" s="725"/>
      <c r="J619" s="725"/>
      <c r="K619" s="725"/>
      <c r="L619" s="725"/>
      <c r="M619" s="725"/>
      <c r="N619" s="725"/>
      <c r="O619" s="726"/>
      <c r="AA619" s="166"/>
    </row>
    <row r="620" spans="1:15" ht="45" customHeight="1" thickBot="1">
      <c r="A620" s="367" t="s">
        <v>173</v>
      </c>
      <c r="B620" s="734" t="s">
        <v>511</v>
      </c>
      <c r="C620" s="735"/>
      <c r="D620" s="368" t="s">
        <v>169</v>
      </c>
      <c r="E620" s="736" t="s">
        <v>174</v>
      </c>
      <c r="F620" s="737"/>
      <c r="G620" s="732" t="s">
        <v>53</v>
      </c>
      <c r="H620" s="732"/>
      <c r="I620" s="732"/>
      <c r="J620" s="732"/>
      <c r="K620" s="733" t="s">
        <v>223</v>
      </c>
      <c r="L620" s="733"/>
      <c r="M620" s="733"/>
      <c r="N620" s="369" t="s">
        <v>34</v>
      </c>
      <c r="O620" s="370" t="s">
        <v>33</v>
      </c>
    </row>
    <row r="621" spans="1:20" ht="27" customHeight="1">
      <c r="A621" s="727" t="s">
        <v>131</v>
      </c>
      <c r="B621" s="454" t="s">
        <v>528</v>
      </c>
      <c r="C621" s="454"/>
      <c r="D621" s="371" t="s">
        <v>549</v>
      </c>
      <c r="E621" s="717" t="s">
        <v>550</v>
      </c>
      <c r="F621" s="718"/>
      <c r="G621" s="719" t="s">
        <v>185</v>
      </c>
      <c r="H621" s="719"/>
      <c r="I621" s="719"/>
      <c r="J621" s="719"/>
      <c r="K621" s="723" t="s">
        <v>551</v>
      </c>
      <c r="L621" s="723"/>
      <c r="M621" s="723"/>
      <c r="N621" s="372" t="s">
        <v>135</v>
      </c>
      <c r="O621" s="373" t="s">
        <v>134</v>
      </c>
      <c r="Q621" s="166" t="s">
        <v>345</v>
      </c>
      <c r="R621" s="131" t="s">
        <v>348</v>
      </c>
      <c r="T621" s="171"/>
    </row>
    <row r="622" spans="1:25" ht="27" customHeight="1">
      <c r="A622" s="728"/>
      <c r="B622" s="720"/>
      <c r="C622" s="720"/>
      <c r="D622" s="298" t="s">
        <v>574</v>
      </c>
      <c r="E622" s="721" t="s">
        <v>552</v>
      </c>
      <c r="F622" s="722"/>
      <c r="G622" s="731" t="s">
        <v>178</v>
      </c>
      <c r="H622" s="731"/>
      <c r="I622" s="731" t="s">
        <v>177</v>
      </c>
      <c r="J622" s="731"/>
      <c r="K622" s="438" t="s">
        <v>556</v>
      </c>
      <c r="L622" s="438"/>
      <c r="M622" s="438"/>
      <c r="N622" s="294" t="s">
        <v>135</v>
      </c>
      <c r="O622" s="334" t="s">
        <v>134</v>
      </c>
      <c r="Q622" s="130" t="s">
        <v>134</v>
      </c>
      <c r="R622" s="131" t="s">
        <v>225</v>
      </c>
      <c r="T622" s="178"/>
      <c r="X622" s="179"/>
      <c r="Y622" s="179"/>
    </row>
    <row r="623" spans="1:25" ht="27" customHeight="1">
      <c r="A623" s="729"/>
      <c r="B623" s="720"/>
      <c r="C623" s="720"/>
      <c r="D623" s="298" t="s">
        <v>553</v>
      </c>
      <c r="E623" s="721" t="s">
        <v>550</v>
      </c>
      <c r="F623" s="722"/>
      <c r="G623" s="731" t="s">
        <v>185</v>
      </c>
      <c r="H623" s="731"/>
      <c r="I623" s="731" t="s">
        <v>182</v>
      </c>
      <c r="J623" s="731"/>
      <c r="K623" s="438" t="s">
        <v>551</v>
      </c>
      <c r="L623" s="438"/>
      <c r="M623" s="438"/>
      <c r="N623" s="294" t="s">
        <v>135</v>
      </c>
      <c r="O623" s="334" t="s">
        <v>134</v>
      </c>
      <c r="Q623" s="130" t="s">
        <v>135</v>
      </c>
      <c r="R623" s="180" t="s">
        <v>176</v>
      </c>
      <c r="T623" s="181"/>
      <c r="X623" s="179"/>
      <c r="Y623" s="179"/>
    </row>
    <row r="624" spans="1:25" ht="27" customHeight="1">
      <c r="A624" s="729"/>
      <c r="B624" s="720"/>
      <c r="C624" s="720"/>
      <c r="D624" s="298" t="s">
        <v>553</v>
      </c>
      <c r="E624" s="721" t="s">
        <v>554</v>
      </c>
      <c r="F624" s="722"/>
      <c r="G624" s="731" t="s">
        <v>183</v>
      </c>
      <c r="H624" s="731"/>
      <c r="I624" s="731" t="s">
        <v>184</v>
      </c>
      <c r="J624" s="731"/>
      <c r="K624" s="438" t="s">
        <v>555</v>
      </c>
      <c r="L624" s="438"/>
      <c r="M624" s="438"/>
      <c r="N624" s="294" t="s">
        <v>135</v>
      </c>
      <c r="O624" s="334" t="s">
        <v>134</v>
      </c>
      <c r="R624" s="180" t="s">
        <v>178</v>
      </c>
      <c r="T624" s="181"/>
      <c r="X624" s="179"/>
      <c r="Y624" s="179"/>
    </row>
    <row r="625" spans="1:25" ht="27" customHeight="1">
      <c r="A625" s="729"/>
      <c r="B625" s="720"/>
      <c r="C625" s="720"/>
      <c r="D625" s="298" t="s">
        <v>575</v>
      </c>
      <c r="E625" s="721" t="s">
        <v>620</v>
      </c>
      <c r="F625" s="722"/>
      <c r="G625" s="731" t="s">
        <v>185</v>
      </c>
      <c r="H625" s="731"/>
      <c r="I625" s="731" t="s">
        <v>186</v>
      </c>
      <c r="J625" s="731"/>
      <c r="K625" s="438" t="s">
        <v>621</v>
      </c>
      <c r="L625" s="438"/>
      <c r="M625" s="438"/>
      <c r="N625" s="294" t="s">
        <v>135</v>
      </c>
      <c r="O625" s="334" t="s">
        <v>134</v>
      </c>
      <c r="R625" s="180" t="s">
        <v>183</v>
      </c>
      <c r="T625" s="181"/>
      <c r="X625" s="179"/>
      <c r="Y625" s="179"/>
    </row>
    <row r="626" spans="1:25" ht="27" customHeight="1">
      <c r="A626" s="729"/>
      <c r="B626" s="720"/>
      <c r="C626" s="720"/>
      <c r="D626" s="298"/>
      <c r="E626" s="721"/>
      <c r="F626" s="722"/>
      <c r="G626" s="731"/>
      <c r="H626" s="731"/>
      <c r="I626" s="731" t="s">
        <v>188</v>
      </c>
      <c r="J626" s="731"/>
      <c r="K626" s="438"/>
      <c r="L626" s="438"/>
      <c r="M626" s="438"/>
      <c r="N626" s="294"/>
      <c r="O626" s="334"/>
      <c r="R626" s="180" t="s">
        <v>185</v>
      </c>
      <c r="T626" s="181"/>
      <c r="X626" s="179"/>
      <c r="Y626" s="179"/>
    </row>
    <row r="627" spans="1:25" ht="27" customHeight="1">
      <c r="A627" s="729"/>
      <c r="B627" s="720"/>
      <c r="C627" s="720"/>
      <c r="D627" s="298"/>
      <c r="E627" s="721"/>
      <c r="F627" s="722"/>
      <c r="G627" s="731"/>
      <c r="H627" s="731"/>
      <c r="I627" s="731"/>
      <c r="J627" s="731"/>
      <c r="K627" s="438"/>
      <c r="L627" s="438"/>
      <c r="M627" s="438"/>
      <c r="N627" s="294"/>
      <c r="O627" s="334"/>
      <c r="R627" s="180" t="s">
        <v>187</v>
      </c>
      <c r="T627" s="181"/>
      <c r="X627" s="179"/>
      <c r="Y627" s="179"/>
    </row>
    <row r="628" spans="1:20" ht="27" customHeight="1">
      <c r="A628" s="729"/>
      <c r="B628" s="720"/>
      <c r="C628" s="720"/>
      <c r="D628" s="298"/>
      <c r="E628" s="721"/>
      <c r="F628" s="722"/>
      <c r="G628" s="731"/>
      <c r="H628" s="731"/>
      <c r="I628" s="731"/>
      <c r="J628" s="731"/>
      <c r="K628" s="438"/>
      <c r="L628" s="438"/>
      <c r="M628" s="438"/>
      <c r="N628" s="294"/>
      <c r="O628" s="334"/>
      <c r="R628" s="180" t="s">
        <v>188</v>
      </c>
      <c r="T628" s="181"/>
    </row>
    <row r="629" spans="1:20" ht="27" customHeight="1">
      <c r="A629" s="729"/>
      <c r="B629" s="720"/>
      <c r="C629" s="720"/>
      <c r="D629" s="298"/>
      <c r="E629" s="721"/>
      <c r="F629" s="722"/>
      <c r="G629" s="731"/>
      <c r="H629" s="731"/>
      <c r="I629" s="731"/>
      <c r="J629" s="731"/>
      <c r="K629" s="438"/>
      <c r="L629" s="438"/>
      <c r="M629" s="438"/>
      <c r="N629" s="294"/>
      <c r="O629" s="334"/>
      <c r="T629" s="181"/>
    </row>
    <row r="630" spans="1:20" ht="27" customHeight="1">
      <c r="A630" s="729"/>
      <c r="B630" s="720"/>
      <c r="C630" s="720"/>
      <c r="D630" s="298"/>
      <c r="E630" s="721"/>
      <c r="F630" s="722"/>
      <c r="G630" s="731"/>
      <c r="H630" s="731"/>
      <c r="I630" s="731"/>
      <c r="J630" s="731"/>
      <c r="K630" s="438"/>
      <c r="L630" s="438"/>
      <c r="M630" s="438"/>
      <c r="N630" s="294"/>
      <c r="O630" s="334"/>
      <c r="T630" s="181"/>
    </row>
    <row r="631" spans="1:27" s="157" customFormat="1" ht="27" customHeight="1">
      <c r="A631" s="729"/>
      <c r="B631" s="720"/>
      <c r="C631" s="720"/>
      <c r="D631" s="298"/>
      <c r="E631" s="721"/>
      <c r="F631" s="722"/>
      <c r="G631" s="731"/>
      <c r="H631" s="731"/>
      <c r="I631" s="731"/>
      <c r="J631" s="731"/>
      <c r="K631" s="438"/>
      <c r="L631" s="438"/>
      <c r="M631" s="438"/>
      <c r="N631" s="294"/>
      <c r="O631" s="334"/>
      <c r="Q631" s="130"/>
      <c r="R631" s="131"/>
      <c r="S631" s="130"/>
      <c r="T631" s="181"/>
      <c r="U631" s="130"/>
      <c r="V631" s="130"/>
      <c r="W631" s="130"/>
      <c r="X631" s="130"/>
      <c r="Y631" s="130"/>
      <c r="Z631" s="130"/>
      <c r="AA631" s="130"/>
    </row>
    <row r="632" spans="1:27" s="182" customFormat="1" ht="27" customHeight="1">
      <c r="A632" s="729"/>
      <c r="B632" s="720"/>
      <c r="C632" s="720"/>
      <c r="D632" s="298"/>
      <c r="E632" s="721"/>
      <c r="F632" s="722"/>
      <c r="G632" s="731"/>
      <c r="H632" s="731"/>
      <c r="I632" s="731"/>
      <c r="J632" s="731"/>
      <c r="K632" s="438"/>
      <c r="L632" s="438"/>
      <c r="M632" s="438"/>
      <c r="N632" s="294"/>
      <c r="O632" s="334"/>
      <c r="Q632" s="130"/>
      <c r="R632" s="131"/>
      <c r="S632" s="130"/>
      <c r="T632" s="181"/>
      <c r="U632" s="130"/>
      <c r="V632" s="130"/>
      <c r="W632" s="130"/>
      <c r="X632" s="130"/>
      <c r="Y632" s="130"/>
      <c r="Z632" s="130"/>
      <c r="AA632" s="157"/>
    </row>
    <row r="633" spans="1:27" s="183" customFormat="1" ht="27" customHeight="1">
      <c r="A633" s="729"/>
      <c r="B633" s="720"/>
      <c r="C633" s="720"/>
      <c r="D633" s="298"/>
      <c r="E633" s="721"/>
      <c r="F633" s="722"/>
      <c r="G633" s="731"/>
      <c r="H633" s="731"/>
      <c r="I633" s="731"/>
      <c r="J633" s="731"/>
      <c r="K633" s="438"/>
      <c r="L633" s="438"/>
      <c r="M633" s="438"/>
      <c r="N633" s="294"/>
      <c r="O633" s="334"/>
      <c r="Q633" s="130"/>
      <c r="R633" s="131"/>
      <c r="S633" s="130"/>
      <c r="T633" s="181"/>
      <c r="U633" s="130"/>
      <c r="V633" s="130"/>
      <c r="W633" s="130"/>
      <c r="X633" s="130"/>
      <c r="Y633" s="130"/>
      <c r="Z633" s="130"/>
      <c r="AA633" s="182"/>
    </row>
    <row r="634" spans="1:26" s="183" customFormat="1" ht="27" customHeight="1">
      <c r="A634" s="729"/>
      <c r="B634" s="720"/>
      <c r="C634" s="720"/>
      <c r="D634" s="298"/>
      <c r="E634" s="721"/>
      <c r="F634" s="722"/>
      <c r="G634" s="731"/>
      <c r="H634" s="731"/>
      <c r="I634" s="731"/>
      <c r="J634" s="731"/>
      <c r="K634" s="438"/>
      <c r="L634" s="438"/>
      <c r="M634" s="438"/>
      <c r="N634" s="294"/>
      <c r="O634" s="334"/>
      <c r="Q634" s="130"/>
      <c r="R634" s="131"/>
      <c r="S634" s="130"/>
      <c r="T634" s="181"/>
      <c r="U634" s="130"/>
      <c r="V634" s="130"/>
      <c r="W634" s="130"/>
      <c r="X634" s="130"/>
      <c r="Y634" s="130"/>
      <c r="Z634" s="130"/>
    </row>
    <row r="635" spans="1:26" s="183" customFormat="1" ht="27" customHeight="1" thickBot="1">
      <c r="A635" s="730"/>
      <c r="B635" s="739"/>
      <c r="C635" s="739"/>
      <c r="D635" s="329"/>
      <c r="E635" s="740"/>
      <c r="F635" s="741"/>
      <c r="G635" s="748"/>
      <c r="H635" s="748"/>
      <c r="I635" s="748"/>
      <c r="J635" s="748"/>
      <c r="K635" s="479"/>
      <c r="L635" s="479"/>
      <c r="M635" s="479"/>
      <c r="N635" s="325"/>
      <c r="O635" s="308"/>
      <c r="Q635" s="130"/>
      <c r="R635" s="131"/>
      <c r="S635" s="130"/>
      <c r="T635" s="181"/>
      <c r="U635" s="130"/>
      <c r="V635" s="130"/>
      <c r="W635" s="130"/>
      <c r="X635" s="130"/>
      <c r="Y635" s="130"/>
      <c r="Z635" s="130"/>
    </row>
    <row r="636" spans="1:27" s="157" customFormat="1" ht="45" customHeight="1">
      <c r="A636" s="238" t="s">
        <v>173</v>
      </c>
      <c r="B636" s="742" t="s">
        <v>511</v>
      </c>
      <c r="C636" s="655"/>
      <c r="D636" s="366" t="s">
        <v>169</v>
      </c>
      <c r="E636" s="743" t="s">
        <v>174</v>
      </c>
      <c r="F636" s="744"/>
      <c r="G636" s="743" t="s">
        <v>53</v>
      </c>
      <c r="H636" s="744"/>
      <c r="I636" s="744"/>
      <c r="J636" s="749"/>
      <c r="K636" s="752" t="s">
        <v>223</v>
      </c>
      <c r="L636" s="752"/>
      <c r="M636" s="752"/>
      <c r="N636" s="240" t="s">
        <v>34</v>
      </c>
      <c r="O636" s="241" t="s">
        <v>33</v>
      </c>
      <c r="Q636" s="130"/>
      <c r="R636" s="131"/>
      <c r="S636" s="130"/>
      <c r="T636" s="130"/>
      <c r="U636" s="130"/>
      <c r="V636" s="130"/>
      <c r="W636" s="130"/>
      <c r="X636" s="130"/>
      <c r="Y636" s="130"/>
      <c r="Z636" s="130"/>
      <c r="AA636" s="142"/>
    </row>
    <row r="637" spans="1:26" s="157" customFormat="1" ht="27" customHeight="1">
      <c r="A637" s="753" t="s">
        <v>168</v>
      </c>
      <c r="B637" s="720" t="s">
        <v>528</v>
      </c>
      <c r="C637" s="720"/>
      <c r="D637" s="298" t="s">
        <v>549</v>
      </c>
      <c r="E637" s="731" t="s">
        <v>550</v>
      </c>
      <c r="F637" s="731"/>
      <c r="G637" s="745" t="s">
        <v>185</v>
      </c>
      <c r="H637" s="745"/>
      <c r="I637" s="745"/>
      <c r="J637" s="746"/>
      <c r="K637" s="738" t="s">
        <v>558</v>
      </c>
      <c r="L637" s="738"/>
      <c r="M637" s="738"/>
      <c r="N637" s="294" t="s">
        <v>135</v>
      </c>
      <c r="O637" s="334" t="s">
        <v>134</v>
      </c>
      <c r="Q637" s="130"/>
      <c r="R637" s="131"/>
      <c r="S637" s="130"/>
      <c r="T637" s="171"/>
      <c r="U637" s="130"/>
      <c r="V637" s="130"/>
      <c r="W637" s="130"/>
      <c r="X637" s="130"/>
      <c r="Y637" s="130"/>
      <c r="Z637" s="130"/>
    </row>
    <row r="638" spans="1:26" s="157" customFormat="1" ht="27" customHeight="1">
      <c r="A638" s="754"/>
      <c r="B638" s="720"/>
      <c r="C638" s="720"/>
      <c r="D638" s="298"/>
      <c r="E638" s="731"/>
      <c r="F638" s="731"/>
      <c r="G638" s="353"/>
      <c r="H638" s="354"/>
      <c r="I638" s="354"/>
      <c r="J638" s="355"/>
      <c r="K638" s="738"/>
      <c r="L638" s="738"/>
      <c r="M638" s="738"/>
      <c r="N638" s="294"/>
      <c r="O638" s="334"/>
      <c r="Q638" s="130"/>
      <c r="R638" s="131"/>
      <c r="S638" s="130"/>
      <c r="T638" s="130"/>
      <c r="U638" s="130"/>
      <c r="V638" s="130"/>
      <c r="W638" s="130"/>
      <c r="X638" s="130"/>
      <c r="Y638" s="130"/>
      <c r="Z638" s="130"/>
    </row>
    <row r="639" spans="1:26" s="157" customFormat="1" ht="27" customHeight="1">
      <c r="A639" s="754"/>
      <c r="B639" s="720"/>
      <c r="C639" s="720"/>
      <c r="D639" s="298" t="s">
        <v>574</v>
      </c>
      <c r="E639" s="731" t="s">
        <v>552</v>
      </c>
      <c r="F639" s="731"/>
      <c r="G639" s="745" t="s">
        <v>178</v>
      </c>
      <c r="H639" s="745"/>
      <c r="I639" s="745"/>
      <c r="J639" s="746"/>
      <c r="K639" s="738" t="s">
        <v>557</v>
      </c>
      <c r="L639" s="738"/>
      <c r="M639" s="738"/>
      <c r="N639" s="294" t="s">
        <v>135</v>
      </c>
      <c r="O639" s="334" t="s">
        <v>134</v>
      </c>
      <c r="Q639" s="130"/>
      <c r="R639" s="131"/>
      <c r="S639" s="130"/>
      <c r="T639" s="130"/>
      <c r="U639" s="130"/>
      <c r="V639" s="130"/>
      <c r="W639" s="130"/>
      <c r="X639" s="130"/>
      <c r="Y639" s="130"/>
      <c r="Z639" s="130"/>
    </row>
    <row r="640" spans="1:26" s="157" customFormat="1" ht="27" customHeight="1">
      <c r="A640" s="754"/>
      <c r="B640" s="720"/>
      <c r="C640" s="720"/>
      <c r="D640" s="298" t="s">
        <v>553</v>
      </c>
      <c r="E640" s="731" t="s">
        <v>550</v>
      </c>
      <c r="F640" s="731"/>
      <c r="G640" s="745" t="s">
        <v>185</v>
      </c>
      <c r="H640" s="745"/>
      <c r="I640" s="745"/>
      <c r="J640" s="746"/>
      <c r="K640" s="738" t="s">
        <v>558</v>
      </c>
      <c r="L640" s="738"/>
      <c r="M640" s="738"/>
      <c r="N640" s="294" t="s">
        <v>135</v>
      </c>
      <c r="O640" s="334" t="s">
        <v>134</v>
      </c>
      <c r="Q640" s="130"/>
      <c r="R640" s="131"/>
      <c r="S640" s="130"/>
      <c r="T640" s="130"/>
      <c r="U640" s="130"/>
      <c r="V640" s="130"/>
      <c r="W640" s="130"/>
      <c r="X640" s="130"/>
      <c r="Y640" s="130"/>
      <c r="Z640" s="130"/>
    </row>
    <row r="641" spans="1:26" s="157" customFormat="1" ht="27" customHeight="1">
      <c r="A641" s="754"/>
      <c r="B641" s="720"/>
      <c r="C641" s="720"/>
      <c r="D641" s="298" t="s">
        <v>553</v>
      </c>
      <c r="E641" s="731" t="s">
        <v>554</v>
      </c>
      <c r="F641" s="731"/>
      <c r="G641" s="745" t="s">
        <v>183</v>
      </c>
      <c r="H641" s="745"/>
      <c r="I641" s="745"/>
      <c r="J641" s="746"/>
      <c r="K641" s="738" t="s">
        <v>555</v>
      </c>
      <c r="L641" s="738"/>
      <c r="M641" s="738"/>
      <c r="N641" s="294"/>
      <c r="O641" s="334"/>
      <c r="Q641" s="130"/>
      <c r="R641" s="131"/>
      <c r="S641" s="130"/>
      <c r="T641" s="130"/>
      <c r="U641" s="130"/>
      <c r="V641" s="130"/>
      <c r="W641" s="130"/>
      <c r="X641" s="130"/>
      <c r="Y641" s="130"/>
      <c r="Z641" s="130"/>
    </row>
    <row r="642" spans="1:26" s="157" customFormat="1" ht="27" customHeight="1">
      <c r="A642" s="754"/>
      <c r="B642" s="720"/>
      <c r="C642" s="720"/>
      <c r="D642" s="298" t="s">
        <v>575</v>
      </c>
      <c r="E642" s="731" t="s">
        <v>576</v>
      </c>
      <c r="F642" s="731"/>
      <c r="G642" s="745" t="s">
        <v>185</v>
      </c>
      <c r="H642" s="745"/>
      <c r="I642" s="745"/>
      <c r="J642" s="746"/>
      <c r="K642" s="738" t="s">
        <v>622</v>
      </c>
      <c r="L642" s="738"/>
      <c r="M642" s="738"/>
      <c r="N642" s="294" t="s">
        <v>135</v>
      </c>
      <c r="O642" s="334" t="s">
        <v>134</v>
      </c>
      <c r="Q642" s="130"/>
      <c r="R642" s="131"/>
      <c r="S642" s="130"/>
      <c r="T642" s="130"/>
      <c r="U642" s="130"/>
      <c r="V642" s="130"/>
      <c r="W642" s="130"/>
      <c r="X642" s="130"/>
      <c r="Y642" s="130"/>
      <c r="Z642" s="130"/>
    </row>
    <row r="643" spans="1:26" s="157" customFormat="1" ht="27" customHeight="1">
      <c r="A643" s="754"/>
      <c r="B643" s="720"/>
      <c r="C643" s="720"/>
      <c r="D643" s="298"/>
      <c r="E643" s="731"/>
      <c r="F643" s="731"/>
      <c r="G643" s="745"/>
      <c r="H643" s="745"/>
      <c r="I643" s="745"/>
      <c r="J643" s="746"/>
      <c r="K643" s="738"/>
      <c r="L643" s="738"/>
      <c r="M643" s="738"/>
      <c r="N643" s="294"/>
      <c r="O643" s="334"/>
      <c r="Q643" s="130"/>
      <c r="R643" s="131"/>
      <c r="S643" s="130"/>
      <c r="T643" s="130"/>
      <c r="U643" s="130"/>
      <c r="V643" s="130"/>
      <c r="W643" s="130"/>
      <c r="X643" s="130"/>
      <c r="Y643" s="130"/>
      <c r="Z643" s="130"/>
    </row>
    <row r="644" spans="1:26" s="157" customFormat="1" ht="27" customHeight="1">
      <c r="A644" s="754"/>
      <c r="B644" s="720"/>
      <c r="C644" s="720"/>
      <c r="D644" s="298"/>
      <c r="E644" s="731"/>
      <c r="F644" s="731"/>
      <c r="G644" s="745"/>
      <c r="H644" s="745"/>
      <c r="I644" s="745"/>
      <c r="J644" s="746"/>
      <c r="K644" s="738"/>
      <c r="L644" s="738"/>
      <c r="M644" s="738"/>
      <c r="N644" s="294"/>
      <c r="O644" s="334"/>
      <c r="Q644" s="130"/>
      <c r="R644" s="131"/>
      <c r="S644" s="130"/>
      <c r="T644" s="130"/>
      <c r="U644" s="130"/>
      <c r="V644" s="130"/>
      <c r="W644" s="130"/>
      <c r="X644" s="130"/>
      <c r="Y644" s="130"/>
      <c r="Z644" s="130"/>
    </row>
    <row r="645" spans="1:26" s="157" customFormat="1" ht="27" customHeight="1">
      <c r="A645" s="754"/>
      <c r="B645" s="720"/>
      <c r="C645" s="720"/>
      <c r="D645" s="298"/>
      <c r="E645" s="731"/>
      <c r="F645" s="731"/>
      <c r="G645" s="745"/>
      <c r="H645" s="745"/>
      <c r="I645" s="745"/>
      <c r="J645" s="746"/>
      <c r="K645" s="738"/>
      <c r="L645" s="738"/>
      <c r="M645" s="738"/>
      <c r="N645" s="294"/>
      <c r="O645" s="334"/>
      <c r="Q645" s="130"/>
      <c r="R645" s="131"/>
      <c r="S645" s="130"/>
      <c r="T645" s="130"/>
      <c r="U645" s="130"/>
      <c r="V645" s="130"/>
      <c r="W645" s="130"/>
      <c r="X645" s="130"/>
      <c r="Y645" s="130"/>
      <c r="Z645" s="130"/>
    </row>
    <row r="646" spans="1:26" s="157" customFormat="1" ht="27" customHeight="1">
      <c r="A646" s="754"/>
      <c r="B646" s="720"/>
      <c r="C646" s="720"/>
      <c r="D646" s="298"/>
      <c r="E646" s="731"/>
      <c r="F646" s="731"/>
      <c r="G646" s="745"/>
      <c r="H646" s="745"/>
      <c r="I646" s="745"/>
      <c r="J646" s="746"/>
      <c r="K646" s="738"/>
      <c r="L646" s="738"/>
      <c r="M646" s="738"/>
      <c r="N646" s="294"/>
      <c r="O646" s="334"/>
      <c r="Q646" s="130"/>
      <c r="R646" s="131"/>
      <c r="S646" s="130"/>
      <c r="T646" s="130"/>
      <c r="U646" s="130"/>
      <c r="V646" s="130"/>
      <c r="W646" s="130"/>
      <c r="X646" s="130"/>
      <c r="Y646" s="130"/>
      <c r="Z646" s="130"/>
    </row>
    <row r="647" spans="1:26" s="157" customFormat="1" ht="27" customHeight="1">
      <c r="A647" s="754"/>
      <c r="B647" s="720"/>
      <c r="C647" s="720"/>
      <c r="D647" s="298"/>
      <c r="E647" s="731"/>
      <c r="F647" s="731"/>
      <c r="G647" s="745"/>
      <c r="H647" s="745"/>
      <c r="I647" s="745"/>
      <c r="J647" s="746"/>
      <c r="K647" s="738"/>
      <c r="L647" s="738"/>
      <c r="M647" s="738"/>
      <c r="N647" s="294"/>
      <c r="O647" s="334"/>
      <c r="Q647" s="130"/>
      <c r="R647" s="131"/>
      <c r="S647" s="130"/>
      <c r="T647" s="130"/>
      <c r="U647" s="130"/>
      <c r="V647" s="130"/>
      <c r="W647" s="130"/>
      <c r="X647" s="130"/>
      <c r="Y647" s="130"/>
      <c r="Z647" s="130"/>
    </row>
    <row r="648" spans="1:26" s="157" customFormat="1" ht="27" customHeight="1">
      <c r="A648" s="754"/>
      <c r="B648" s="720"/>
      <c r="C648" s="720"/>
      <c r="D648" s="298"/>
      <c r="E648" s="731"/>
      <c r="F648" s="731"/>
      <c r="G648" s="745"/>
      <c r="H648" s="745"/>
      <c r="I648" s="745"/>
      <c r="J648" s="746"/>
      <c r="K648" s="738"/>
      <c r="L648" s="738"/>
      <c r="M648" s="738"/>
      <c r="N648" s="294"/>
      <c r="O648" s="334"/>
      <c r="Q648" s="130"/>
      <c r="R648" s="131"/>
      <c r="S648" s="130"/>
      <c r="T648" s="130"/>
      <c r="U648" s="130"/>
      <c r="V648" s="130"/>
      <c r="W648" s="130"/>
      <c r="X648" s="130"/>
      <c r="Y648" s="130"/>
      <c r="Z648" s="130"/>
    </row>
    <row r="649" spans="1:27" s="185" customFormat="1" ht="27" customHeight="1">
      <c r="A649" s="754"/>
      <c r="B649" s="720"/>
      <c r="C649" s="720"/>
      <c r="D649" s="298"/>
      <c r="E649" s="731"/>
      <c r="F649" s="731"/>
      <c r="G649" s="745"/>
      <c r="H649" s="745"/>
      <c r="I649" s="745"/>
      <c r="J649" s="746"/>
      <c r="K649" s="738"/>
      <c r="L649" s="738"/>
      <c r="M649" s="738"/>
      <c r="N649" s="294"/>
      <c r="O649" s="334"/>
      <c r="Q649" s="130"/>
      <c r="R649" s="131"/>
      <c r="S649" s="130"/>
      <c r="T649" s="130"/>
      <c r="U649" s="130"/>
      <c r="V649" s="130"/>
      <c r="W649" s="130"/>
      <c r="X649" s="130"/>
      <c r="Y649" s="130"/>
      <c r="Z649" s="130"/>
      <c r="AA649" s="157"/>
    </row>
    <row r="650" spans="1:26" s="185" customFormat="1" ht="27" customHeight="1">
      <c r="A650" s="754"/>
      <c r="B650" s="720"/>
      <c r="C650" s="720"/>
      <c r="D650" s="298"/>
      <c r="E650" s="731"/>
      <c r="F650" s="731"/>
      <c r="G650" s="745"/>
      <c r="H650" s="745"/>
      <c r="I650" s="745"/>
      <c r="J650" s="746"/>
      <c r="K650" s="738"/>
      <c r="L650" s="738"/>
      <c r="M650" s="738"/>
      <c r="N650" s="294"/>
      <c r="O650" s="334"/>
      <c r="Q650" s="134"/>
      <c r="R650" s="131"/>
      <c r="S650" s="130"/>
      <c r="T650" s="130"/>
      <c r="U650" s="130"/>
      <c r="V650" s="130"/>
      <c r="W650" s="130"/>
      <c r="X650" s="130"/>
      <c r="Y650" s="157"/>
      <c r="Z650" s="130"/>
    </row>
    <row r="651" spans="1:26" s="185" customFormat="1" ht="27" customHeight="1" thickBot="1">
      <c r="A651" s="755"/>
      <c r="B651" s="739"/>
      <c r="C651" s="739"/>
      <c r="D651" s="329"/>
      <c r="E651" s="748"/>
      <c r="F651" s="748"/>
      <c r="G651" s="750"/>
      <c r="H651" s="750"/>
      <c r="I651" s="750"/>
      <c r="J651" s="751"/>
      <c r="K651" s="757"/>
      <c r="L651" s="757"/>
      <c r="M651" s="757"/>
      <c r="N651" s="325"/>
      <c r="O651" s="308"/>
      <c r="Q651" s="130"/>
      <c r="R651" s="131"/>
      <c r="S651" s="130"/>
      <c r="T651" s="130"/>
      <c r="U651" s="130"/>
      <c r="V651" s="130"/>
      <c r="W651" s="130"/>
      <c r="X651" s="130"/>
      <c r="Y651" s="182"/>
      <c r="Z651" s="157"/>
    </row>
    <row r="652" spans="1:27" s="157" customFormat="1" ht="45" customHeight="1" hidden="1">
      <c r="A652" s="239" t="s">
        <v>173</v>
      </c>
      <c r="B652" s="742" t="s">
        <v>511</v>
      </c>
      <c r="C652" s="655"/>
      <c r="D652" s="366" t="s">
        <v>169</v>
      </c>
      <c r="E652" s="742" t="s">
        <v>174</v>
      </c>
      <c r="F652" s="742"/>
      <c r="G652" s="756" t="s">
        <v>53</v>
      </c>
      <c r="H652" s="756"/>
      <c r="I652" s="756"/>
      <c r="J652" s="756"/>
      <c r="K652" s="752" t="s">
        <v>175</v>
      </c>
      <c r="L652" s="752"/>
      <c r="M652" s="752"/>
      <c r="N652" s="240" t="s">
        <v>34</v>
      </c>
      <c r="O652" s="241" t="s">
        <v>33</v>
      </c>
      <c r="Q652" s="166"/>
      <c r="R652" s="170"/>
      <c r="S652" s="166"/>
      <c r="T652" s="166"/>
      <c r="U652" s="166"/>
      <c r="V652" s="166"/>
      <c r="W652" s="166"/>
      <c r="X652" s="166"/>
      <c r="Y652" s="166"/>
      <c r="Z652" s="183"/>
      <c r="AA652" s="185"/>
    </row>
    <row r="653" spans="1:26" s="157" customFormat="1" ht="27" customHeight="1" hidden="1">
      <c r="A653" s="729" t="s">
        <v>133</v>
      </c>
      <c r="B653" s="720"/>
      <c r="C653" s="720"/>
      <c r="D653" s="298"/>
      <c r="E653" s="731"/>
      <c r="F653" s="731"/>
      <c r="G653" s="747"/>
      <c r="H653" s="745"/>
      <c r="I653" s="745"/>
      <c r="J653" s="746"/>
      <c r="K653" s="738"/>
      <c r="L653" s="738"/>
      <c r="M653" s="738"/>
      <c r="N653" s="294"/>
      <c r="O653" s="334"/>
      <c r="Q653" s="130"/>
      <c r="R653" s="131"/>
      <c r="S653" s="130"/>
      <c r="T653" s="171"/>
      <c r="U653" s="130"/>
      <c r="V653" s="183"/>
      <c r="W653" s="166"/>
      <c r="X653" s="166"/>
      <c r="Y653" s="166"/>
      <c r="Z653" s="183"/>
    </row>
    <row r="654" spans="1:21" s="157" customFormat="1" ht="27" customHeight="1" hidden="1">
      <c r="A654" s="729"/>
      <c r="B654" s="720"/>
      <c r="C654" s="720"/>
      <c r="D654" s="298"/>
      <c r="E654" s="731"/>
      <c r="F654" s="731"/>
      <c r="G654" s="747"/>
      <c r="H654" s="745"/>
      <c r="I654" s="745"/>
      <c r="J654" s="746"/>
      <c r="K654" s="738"/>
      <c r="L654" s="738"/>
      <c r="M654" s="738"/>
      <c r="N654" s="294"/>
      <c r="O654" s="334"/>
      <c r="R654" s="131"/>
      <c r="S654" s="130"/>
      <c r="T654" s="130"/>
      <c r="U654" s="130"/>
    </row>
    <row r="655" spans="1:26" s="157" customFormat="1" ht="27" customHeight="1" hidden="1">
      <c r="A655" s="729"/>
      <c r="B655" s="720"/>
      <c r="C655" s="720"/>
      <c r="D655" s="298"/>
      <c r="E655" s="731"/>
      <c r="F655" s="731"/>
      <c r="G655" s="747"/>
      <c r="H655" s="745"/>
      <c r="I655" s="745"/>
      <c r="J655" s="746"/>
      <c r="K655" s="738"/>
      <c r="L655" s="738"/>
      <c r="M655" s="738"/>
      <c r="N655" s="294"/>
      <c r="O655" s="334"/>
      <c r="R655" s="131"/>
      <c r="S655" s="130"/>
      <c r="T655" s="130"/>
      <c r="U655" s="130"/>
      <c r="W655" s="182"/>
      <c r="X655" s="182"/>
      <c r="Z655" s="184"/>
    </row>
    <row r="656" spans="1:26" s="157" customFormat="1" ht="27" customHeight="1" hidden="1">
      <c r="A656" s="729"/>
      <c r="B656" s="720"/>
      <c r="C656" s="720"/>
      <c r="D656" s="298"/>
      <c r="E656" s="731"/>
      <c r="F656" s="731"/>
      <c r="G656" s="747"/>
      <c r="H656" s="745"/>
      <c r="I656" s="745"/>
      <c r="J656" s="746"/>
      <c r="K656" s="738"/>
      <c r="L656" s="738"/>
      <c r="M656" s="738"/>
      <c r="N656" s="294"/>
      <c r="O656" s="334"/>
      <c r="R656" s="131"/>
      <c r="S656" s="130"/>
      <c r="T656" s="130"/>
      <c r="U656" s="130"/>
      <c r="V656" s="130"/>
      <c r="Z656" s="142"/>
    </row>
    <row r="657" spans="1:26" s="157" customFormat="1" ht="27" customHeight="1" hidden="1">
      <c r="A657" s="729"/>
      <c r="B657" s="720"/>
      <c r="C657" s="720"/>
      <c r="D657" s="298"/>
      <c r="E657" s="731"/>
      <c r="F657" s="731"/>
      <c r="G657" s="747"/>
      <c r="H657" s="745"/>
      <c r="I657" s="745"/>
      <c r="J657" s="746"/>
      <c r="K657" s="738"/>
      <c r="L657" s="738"/>
      <c r="M657" s="738"/>
      <c r="N657" s="294"/>
      <c r="O657" s="334"/>
      <c r="Q657" s="130"/>
      <c r="R657" s="131"/>
      <c r="S657" s="130"/>
      <c r="T657" s="130"/>
      <c r="U657" s="130"/>
      <c r="V657" s="130"/>
      <c r="Z657" s="142"/>
    </row>
    <row r="658" spans="1:26" s="157" customFormat="1" ht="27" customHeight="1" hidden="1">
      <c r="A658" s="729"/>
      <c r="B658" s="720"/>
      <c r="C658" s="720"/>
      <c r="D658" s="298"/>
      <c r="E658" s="731"/>
      <c r="F658" s="731"/>
      <c r="G658" s="747"/>
      <c r="H658" s="745"/>
      <c r="I658" s="745"/>
      <c r="J658" s="746"/>
      <c r="K658" s="738"/>
      <c r="L658" s="738"/>
      <c r="M658" s="738"/>
      <c r="N658" s="294"/>
      <c r="O658" s="334"/>
      <c r="Q658" s="130"/>
      <c r="R658" s="131"/>
      <c r="S658" s="130"/>
      <c r="T658" s="130"/>
      <c r="U658" s="130"/>
      <c r="V658" s="130"/>
      <c r="Z658" s="142"/>
    </row>
    <row r="659" spans="1:26" s="157" customFormat="1" ht="27" customHeight="1" hidden="1">
      <c r="A659" s="729"/>
      <c r="B659" s="720"/>
      <c r="C659" s="720"/>
      <c r="D659" s="298"/>
      <c r="E659" s="731"/>
      <c r="F659" s="731"/>
      <c r="G659" s="747"/>
      <c r="H659" s="745"/>
      <c r="I659" s="745"/>
      <c r="J659" s="746"/>
      <c r="K659" s="738"/>
      <c r="L659" s="738"/>
      <c r="M659" s="738"/>
      <c r="N659" s="294"/>
      <c r="O659" s="334"/>
      <c r="Q659" s="130"/>
      <c r="R659" s="131"/>
      <c r="S659" s="130"/>
      <c r="T659" s="130"/>
      <c r="U659" s="130"/>
      <c r="V659" s="130"/>
      <c r="Z659" s="142"/>
    </row>
    <row r="660" spans="1:26" s="157" customFormat="1" ht="27" customHeight="1" hidden="1">
      <c r="A660" s="729"/>
      <c r="B660" s="720"/>
      <c r="C660" s="720"/>
      <c r="D660" s="298"/>
      <c r="E660" s="731"/>
      <c r="F660" s="731"/>
      <c r="G660" s="747"/>
      <c r="H660" s="745"/>
      <c r="I660" s="745"/>
      <c r="J660" s="746"/>
      <c r="K660" s="738"/>
      <c r="L660" s="738"/>
      <c r="M660" s="738"/>
      <c r="N660" s="294"/>
      <c r="O660" s="334"/>
      <c r="Q660" s="130"/>
      <c r="R660" s="131"/>
      <c r="S660" s="130"/>
      <c r="T660" s="130"/>
      <c r="U660" s="130"/>
      <c r="V660" s="130"/>
      <c r="Z660" s="142"/>
    </row>
    <row r="661" spans="1:26" s="157" customFormat="1" ht="27" customHeight="1" hidden="1">
      <c r="A661" s="729"/>
      <c r="B661" s="720"/>
      <c r="C661" s="720"/>
      <c r="D661" s="298"/>
      <c r="E661" s="731"/>
      <c r="F661" s="731"/>
      <c r="G661" s="747"/>
      <c r="H661" s="745"/>
      <c r="I661" s="745"/>
      <c r="J661" s="746"/>
      <c r="K661" s="738"/>
      <c r="L661" s="738"/>
      <c r="M661" s="738"/>
      <c r="N661" s="294"/>
      <c r="O661" s="334"/>
      <c r="Q661" s="130"/>
      <c r="R661" s="131"/>
      <c r="S661" s="130"/>
      <c r="T661" s="130"/>
      <c r="U661" s="130"/>
      <c r="V661" s="130"/>
      <c r="Z661" s="142"/>
    </row>
    <row r="662" spans="1:27" s="166" customFormat="1" ht="27" customHeight="1" hidden="1">
      <c r="A662" s="729"/>
      <c r="B662" s="720"/>
      <c r="C662" s="720"/>
      <c r="D662" s="298"/>
      <c r="E662" s="731"/>
      <c r="F662" s="731"/>
      <c r="G662" s="747"/>
      <c r="H662" s="745"/>
      <c r="I662" s="745"/>
      <c r="J662" s="746"/>
      <c r="K662" s="738"/>
      <c r="L662" s="738"/>
      <c r="M662" s="738"/>
      <c r="N662" s="294"/>
      <c r="O662" s="334"/>
      <c r="Q662" s="130"/>
      <c r="R662" s="131"/>
      <c r="S662" s="130"/>
      <c r="T662" s="130"/>
      <c r="U662" s="130"/>
      <c r="V662" s="130"/>
      <c r="W662" s="157"/>
      <c r="X662" s="157"/>
      <c r="Y662" s="157"/>
      <c r="Z662" s="142"/>
      <c r="AA662" s="157"/>
    </row>
    <row r="663" spans="1:27" s="157" customFormat="1" ht="27" customHeight="1" hidden="1">
      <c r="A663" s="729"/>
      <c r="B663" s="720"/>
      <c r="C663" s="720"/>
      <c r="D663" s="298"/>
      <c r="E663" s="731"/>
      <c r="F663" s="731"/>
      <c r="G663" s="747"/>
      <c r="H663" s="745"/>
      <c r="I663" s="745"/>
      <c r="J663" s="746"/>
      <c r="K663" s="738"/>
      <c r="L663" s="738"/>
      <c r="M663" s="738"/>
      <c r="N663" s="294"/>
      <c r="O663" s="334"/>
      <c r="Q663" s="130"/>
      <c r="R663" s="131"/>
      <c r="S663" s="130"/>
      <c r="T663" s="130"/>
      <c r="U663" s="130"/>
      <c r="V663" s="130"/>
      <c r="Z663" s="142"/>
      <c r="AA663" s="166"/>
    </row>
    <row r="664" spans="1:27" s="166" customFormat="1" ht="27" customHeight="1" hidden="1">
      <c r="A664" s="729"/>
      <c r="B664" s="720"/>
      <c r="C664" s="720"/>
      <c r="D664" s="298"/>
      <c r="E664" s="731"/>
      <c r="F664" s="731"/>
      <c r="G664" s="747"/>
      <c r="H664" s="745"/>
      <c r="I664" s="745"/>
      <c r="J664" s="746"/>
      <c r="K664" s="738"/>
      <c r="L664" s="738"/>
      <c r="M664" s="738"/>
      <c r="N664" s="294"/>
      <c r="O664" s="334"/>
      <c r="Q664" s="130"/>
      <c r="R664" s="131"/>
      <c r="S664" s="130"/>
      <c r="T664" s="130"/>
      <c r="U664" s="130"/>
      <c r="V664" s="130"/>
      <c r="W664" s="157"/>
      <c r="X664" s="157"/>
      <c r="Y664" s="157"/>
      <c r="Z664" s="142"/>
      <c r="AA664" s="157"/>
    </row>
    <row r="665" spans="1:26" s="166" customFormat="1" ht="27" customHeight="1" hidden="1">
      <c r="A665" s="729"/>
      <c r="B665" s="720"/>
      <c r="C665" s="720"/>
      <c r="D665" s="298"/>
      <c r="E665" s="731"/>
      <c r="F665" s="731"/>
      <c r="G665" s="747"/>
      <c r="H665" s="745"/>
      <c r="I665" s="745"/>
      <c r="J665" s="746"/>
      <c r="K665" s="738"/>
      <c r="L665" s="738"/>
      <c r="M665" s="738"/>
      <c r="N665" s="294"/>
      <c r="O665" s="334"/>
      <c r="Q665" s="130"/>
      <c r="R665" s="131"/>
      <c r="S665" s="130"/>
      <c r="T665" s="130"/>
      <c r="U665" s="130"/>
      <c r="V665" s="130"/>
      <c r="W665" s="157"/>
      <c r="X665" s="157"/>
      <c r="Y665" s="157"/>
      <c r="Z665" s="142"/>
    </row>
    <row r="666" spans="1:26" s="166" customFormat="1" ht="27" customHeight="1" hidden="1">
      <c r="A666" s="729"/>
      <c r="B666" s="720"/>
      <c r="C666" s="720"/>
      <c r="D666" s="298"/>
      <c r="E666" s="731"/>
      <c r="F666" s="731"/>
      <c r="G666" s="747"/>
      <c r="H666" s="745"/>
      <c r="I666" s="745"/>
      <c r="J666" s="746"/>
      <c r="K666" s="738"/>
      <c r="L666" s="738"/>
      <c r="M666" s="738"/>
      <c r="N666" s="294"/>
      <c r="O666" s="334"/>
      <c r="Q666" s="130"/>
      <c r="R666" s="131"/>
      <c r="S666" s="130"/>
      <c r="T666" s="130"/>
      <c r="U666" s="130"/>
      <c r="V666" s="130"/>
      <c r="W666" s="157"/>
      <c r="X666" s="157"/>
      <c r="Y666" s="157"/>
      <c r="Z666" s="142"/>
    </row>
    <row r="667" spans="1:26" s="166" customFormat="1" ht="27" customHeight="1" hidden="1" thickBot="1">
      <c r="A667" s="730"/>
      <c r="B667" s="739"/>
      <c r="C667" s="739"/>
      <c r="D667" s="329"/>
      <c r="E667" s="748"/>
      <c r="F667" s="748"/>
      <c r="G667" s="740"/>
      <c r="H667" s="741"/>
      <c r="I667" s="741"/>
      <c r="J667" s="761"/>
      <c r="K667" s="757"/>
      <c r="L667" s="757"/>
      <c r="M667" s="757"/>
      <c r="N667" s="325"/>
      <c r="O667" s="308"/>
      <c r="Q667" s="130"/>
      <c r="R667" s="131"/>
      <c r="S667" s="130"/>
      <c r="T667" s="130"/>
      <c r="U667" s="130"/>
      <c r="V667" s="130"/>
      <c r="W667" s="157"/>
      <c r="X667" s="157"/>
      <c r="Y667" s="157"/>
      <c r="Z667" s="142"/>
    </row>
    <row r="668" spans="1:26" s="166" customFormat="1" ht="18" customHeight="1" hidden="1" thickBot="1">
      <c r="A668" s="256"/>
      <c r="B668" s="265"/>
      <c r="C668" s="265"/>
      <c r="D668" s="266"/>
      <c r="E668" s="267"/>
      <c r="F668" s="267"/>
      <c r="G668" s="268"/>
      <c r="H668" s="268"/>
      <c r="I668" s="268"/>
      <c r="J668" s="268"/>
      <c r="K668" s="269"/>
      <c r="L668" s="269"/>
      <c r="M668" s="269"/>
      <c r="N668" s="183"/>
      <c r="O668" s="183"/>
      <c r="R668" s="170"/>
      <c r="Z668" s="257"/>
    </row>
    <row r="669" spans="1:26" s="166" customFormat="1" ht="39.75" customHeight="1">
      <c r="A669" s="763" t="s">
        <v>59</v>
      </c>
      <c r="B669" s="764"/>
      <c r="C669" s="764"/>
      <c r="D669" s="764"/>
      <c r="E669" s="764"/>
      <c r="F669" s="764"/>
      <c r="G669" s="764"/>
      <c r="H669" s="764"/>
      <c r="I669" s="764"/>
      <c r="J669" s="764"/>
      <c r="K669" s="764"/>
      <c r="L669" s="764"/>
      <c r="M669" s="764"/>
      <c r="N669" s="764"/>
      <c r="O669" s="765"/>
      <c r="Q669" s="185"/>
      <c r="R669" s="185"/>
      <c r="S669" s="185"/>
      <c r="T669" s="185"/>
      <c r="U669" s="185"/>
      <c r="V669" s="185"/>
      <c r="W669" s="178"/>
      <c r="X669" s="185"/>
      <c r="Y669" s="186"/>
      <c r="Z669" s="185"/>
    </row>
    <row r="670" spans="1:26" s="166" customFormat="1" ht="39.75" customHeight="1" thickBot="1">
      <c r="A670" s="766" t="s">
        <v>379</v>
      </c>
      <c r="B670" s="767"/>
      <c r="C670" s="767"/>
      <c r="D670" s="767"/>
      <c r="E670" s="767"/>
      <c r="F670" s="767"/>
      <c r="G670" s="767"/>
      <c r="H670" s="767"/>
      <c r="I670" s="767"/>
      <c r="J670" s="767"/>
      <c r="K670" s="767"/>
      <c r="L670" s="767"/>
      <c r="M670" s="767"/>
      <c r="N670" s="767"/>
      <c r="O670" s="768"/>
      <c r="Q670" s="185"/>
      <c r="R670" s="185"/>
      <c r="S670" s="185"/>
      <c r="T670" s="185"/>
      <c r="U670" s="185"/>
      <c r="V670" s="185"/>
      <c r="W670" s="178"/>
      <c r="X670" s="185"/>
      <c r="Y670" s="186"/>
      <c r="Z670" s="185"/>
    </row>
    <row r="671" spans="1:26" s="166" customFormat="1" ht="16.5" customHeight="1" thickBot="1">
      <c r="A671" s="769"/>
      <c r="B671" s="769"/>
      <c r="C671" s="769"/>
      <c r="D671" s="769"/>
      <c r="E671" s="769"/>
      <c r="F671" s="769"/>
      <c r="G671" s="769"/>
      <c r="H671" s="769"/>
      <c r="I671" s="769"/>
      <c r="J671" s="769"/>
      <c r="K671" s="769"/>
      <c r="L671" s="769"/>
      <c r="M671" s="769"/>
      <c r="N671" s="769"/>
      <c r="O671" s="769"/>
      <c r="Q671" s="185"/>
      <c r="R671" s="185"/>
      <c r="S671" s="185"/>
      <c r="T671" s="185"/>
      <c r="U671" s="185"/>
      <c r="V671" s="185"/>
      <c r="W671" s="178"/>
      <c r="X671" s="185"/>
      <c r="Y671" s="186"/>
      <c r="Z671" s="185"/>
    </row>
    <row r="672" spans="1:26" s="166" customFormat="1" ht="24.75" customHeight="1">
      <c r="A672" s="591" t="s">
        <v>426</v>
      </c>
      <c r="B672" s="592"/>
      <c r="C672" s="592"/>
      <c r="D672" s="592"/>
      <c r="E672" s="592"/>
      <c r="F672" s="592"/>
      <c r="G672" s="592"/>
      <c r="H672" s="592"/>
      <c r="I672" s="592"/>
      <c r="J672" s="592"/>
      <c r="K672" s="592"/>
      <c r="L672" s="592"/>
      <c r="M672" s="592"/>
      <c r="N672" s="592"/>
      <c r="O672" s="593"/>
      <c r="Q672" s="185"/>
      <c r="R672" s="185"/>
      <c r="S672" s="185"/>
      <c r="T672" s="185"/>
      <c r="U672" s="185"/>
      <c r="V672" s="185"/>
      <c r="W672" s="178"/>
      <c r="X672" s="185"/>
      <c r="Y672" s="186"/>
      <c r="Z672" s="185"/>
    </row>
    <row r="673" spans="1:26" s="166" customFormat="1" ht="86.25" customHeight="1" thickBot="1">
      <c r="A673" s="231" t="s">
        <v>173</v>
      </c>
      <c r="B673" s="229" t="s">
        <v>518</v>
      </c>
      <c r="C673" s="211" t="s">
        <v>189</v>
      </c>
      <c r="D673" s="759" t="s">
        <v>54</v>
      </c>
      <c r="E673" s="760"/>
      <c r="F673" s="235" t="s">
        <v>55</v>
      </c>
      <c r="G673" s="395" t="s">
        <v>118</v>
      </c>
      <c r="H673" s="235" t="s">
        <v>190</v>
      </c>
      <c r="I673" s="759" t="s">
        <v>380</v>
      </c>
      <c r="J673" s="760"/>
      <c r="K673" s="759" t="s">
        <v>56</v>
      </c>
      <c r="L673" s="760"/>
      <c r="M673" s="759" t="s">
        <v>68</v>
      </c>
      <c r="N673" s="760"/>
      <c r="O673" s="212" t="s">
        <v>16</v>
      </c>
      <c r="Q673" s="185"/>
      <c r="R673" s="185"/>
      <c r="S673" s="185"/>
      <c r="T673" s="185"/>
      <c r="U673" s="185"/>
      <c r="V673" s="185"/>
      <c r="W673" s="178"/>
      <c r="X673" s="185"/>
      <c r="Y673" s="186"/>
      <c r="Z673" s="185"/>
    </row>
    <row r="674" spans="1:26" s="166" customFormat="1" ht="85.5" customHeight="1">
      <c r="A674" s="463" t="s">
        <v>131</v>
      </c>
      <c r="B674" s="330" t="s">
        <v>528</v>
      </c>
      <c r="C674" s="331" t="s">
        <v>636</v>
      </c>
      <c r="D674" s="762"/>
      <c r="E674" s="762"/>
      <c r="F674" s="332"/>
      <c r="G674" s="423" t="s">
        <v>559</v>
      </c>
      <c r="H674" s="333" t="s">
        <v>560</v>
      </c>
      <c r="I674" s="439"/>
      <c r="J674" s="439"/>
      <c r="K674" s="439" t="s">
        <v>638</v>
      </c>
      <c r="L674" s="439"/>
      <c r="M674" s="439"/>
      <c r="N674" s="439"/>
      <c r="O674" s="439" t="s">
        <v>596</v>
      </c>
      <c r="P674" s="439"/>
      <c r="Q674" s="157"/>
      <c r="R674" s="288"/>
      <c r="S674" s="157"/>
      <c r="T674" s="185"/>
      <c r="U674" s="157"/>
      <c r="V674" s="130"/>
      <c r="W674" s="178"/>
      <c r="X674" s="185"/>
      <c r="Y674" s="186"/>
      <c r="Z674" s="185"/>
    </row>
    <row r="675" spans="1:26" s="166" customFormat="1" ht="85.5" customHeight="1">
      <c r="A675" s="464"/>
      <c r="B675" s="198"/>
      <c r="C675" s="298" t="s">
        <v>637</v>
      </c>
      <c r="D675" s="758"/>
      <c r="E675" s="758"/>
      <c r="F675" s="294"/>
      <c r="G675" s="196"/>
      <c r="H675" s="196"/>
      <c r="I675" s="471"/>
      <c r="J675" s="471"/>
      <c r="K675" s="471" t="s">
        <v>639</v>
      </c>
      <c r="L675" s="471"/>
      <c r="M675" s="471"/>
      <c r="N675" s="471"/>
      <c r="O675" s="439" t="s">
        <v>596</v>
      </c>
      <c r="P675" s="439"/>
      <c r="Q675" s="157"/>
      <c r="R675" s="288"/>
      <c r="S675" s="157"/>
      <c r="U675" s="187"/>
      <c r="V675" s="130"/>
      <c r="W675" s="157"/>
      <c r="X675" s="157"/>
      <c r="Y675" s="186"/>
      <c r="Z675" s="157"/>
    </row>
    <row r="676" spans="1:26" s="166" customFormat="1" ht="85.5" customHeight="1">
      <c r="A676" s="464"/>
      <c r="B676" s="198"/>
      <c r="C676" s="298" t="s">
        <v>553</v>
      </c>
      <c r="D676" s="758"/>
      <c r="E676" s="758"/>
      <c r="F676" s="294"/>
      <c r="G676" s="196"/>
      <c r="H676" s="196"/>
      <c r="I676" s="471"/>
      <c r="J676" s="471"/>
      <c r="K676" s="471" t="s">
        <v>639</v>
      </c>
      <c r="L676" s="471"/>
      <c r="M676" s="471"/>
      <c r="N676" s="471"/>
      <c r="O676" s="439" t="s">
        <v>596</v>
      </c>
      <c r="P676" s="439"/>
      <c r="Q676" s="157"/>
      <c r="R676" s="288"/>
      <c r="S676" s="157"/>
      <c r="U676" s="187"/>
      <c r="V676" s="130"/>
      <c r="W676" s="157"/>
      <c r="X676" s="157"/>
      <c r="Y676" s="186"/>
      <c r="Z676" s="157"/>
    </row>
    <row r="677" spans="1:26" s="166" customFormat="1" ht="85.5" customHeight="1">
      <c r="A677" s="464"/>
      <c r="B677" s="198"/>
      <c r="C677" s="298"/>
      <c r="D677" s="758"/>
      <c r="E677" s="758"/>
      <c r="F677" s="294"/>
      <c r="G677" s="196"/>
      <c r="H677" s="196"/>
      <c r="I677" s="471"/>
      <c r="J677" s="471"/>
      <c r="K677" s="471"/>
      <c r="L677" s="471"/>
      <c r="M677" s="471"/>
      <c r="N677" s="471"/>
      <c r="O677" s="439"/>
      <c r="P677" s="439"/>
      <c r="Q677" s="157"/>
      <c r="R677" s="288"/>
      <c r="S677" s="157"/>
      <c r="U677" s="187"/>
      <c r="V677" s="130"/>
      <c r="W677" s="157"/>
      <c r="X677" s="157"/>
      <c r="Y677" s="186"/>
      <c r="Z677" s="157"/>
    </row>
    <row r="678" spans="1:26" s="166" customFormat="1" ht="85.5" customHeight="1">
      <c r="A678" s="464" t="s">
        <v>131</v>
      </c>
      <c r="B678" s="198"/>
      <c r="C678" s="298"/>
      <c r="D678" s="758"/>
      <c r="E678" s="758"/>
      <c r="F678" s="294"/>
      <c r="G678" s="196"/>
      <c r="H678" s="196"/>
      <c r="I678" s="471"/>
      <c r="J678" s="471"/>
      <c r="K678" s="471"/>
      <c r="L678" s="471"/>
      <c r="M678" s="471"/>
      <c r="N678" s="471"/>
      <c r="O678" s="439"/>
      <c r="P678" s="439"/>
      <c r="Q678" s="157"/>
      <c r="R678" s="288"/>
      <c r="S678" s="157"/>
      <c r="U678" s="187"/>
      <c r="V678" s="130"/>
      <c r="W678" s="157"/>
      <c r="X678" s="157"/>
      <c r="Y678" s="186"/>
      <c r="Z678" s="157"/>
    </row>
    <row r="679" spans="1:26" s="166" customFormat="1" ht="85.5" customHeight="1">
      <c r="A679" s="464"/>
      <c r="B679" s="198"/>
      <c r="C679" s="298"/>
      <c r="D679" s="758"/>
      <c r="E679" s="758"/>
      <c r="F679" s="294"/>
      <c r="G679" s="196"/>
      <c r="H679" s="196"/>
      <c r="I679" s="471"/>
      <c r="J679" s="471"/>
      <c r="K679" s="471"/>
      <c r="L679" s="471"/>
      <c r="M679" s="471"/>
      <c r="N679" s="471"/>
      <c r="O679" s="439"/>
      <c r="P679" s="439"/>
      <c r="Q679" s="157"/>
      <c r="R679" s="288"/>
      <c r="S679" s="157"/>
      <c r="U679" s="187"/>
      <c r="V679" s="130"/>
      <c r="W679" s="157"/>
      <c r="X679" s="157"/>
      <c r="Y679" s="186"/>
      <c r="Z679" s="157"/>
    </row>
    <row r="680" spans="1:26" s="166" customFormat="1" ht="85.5" customHeight="1">
      <c r="A680" s="464"/>
      <c r="B680" s="198"/>
      <c r="C680" s="298"/>
      <c r="D680" s="758"/>
      <c r="E680" s="758"/>
      <c r="F680" s="294"/>
      <c r="G680" s="196"/>
      <c r="H680" s="196"/>
      <c r="I680" s="471"/>
      <c r="J680" s="471"/>
      <c r="K680" s="471"/>
      <c r="L680" s="471"/>
      <c r="M680" s="471"/>
      <c r="N680" s="471"/>
      <c r="O680" s="439"/>
      <c r="P680" s="439"/>
      <c r="Q680" s="157"/>
      <c r="R680" s="288"/>
      <c r="S680" s="157"/>
      <c r="U680" s="187"/>
      <c r="V680" s="130"/>
      <c r="W680" s="157"/>
      <c r="X680" s="157"/>
      <c r="Y680" s="186"/>
      <c r="Z680" s="157"/>
    </row>
    <row r="681" spans="1:26" s="166" customFormat="1" ht="85.5" customHeight="1">
      <c r="A681" s="464"/>
      <c r="B681" s="198"/>
      <c r="C681" s="298"/>
      <c r="D681" s="758"/>
      <c r="E681" s="758"/>
      <c r="F681" s="294"/>
      <c r="G681" s="196"/>
      <c r="H681" s="196"/>
      <c r="I681" s="471"/>
      <c r="J681" s="471"/>
      <c r="K681" s="471"/>
      <c r="L681" s="471"/>
      <c r="M681" s="471"/>
      <c r="N681" s="471"/>
      <c r="O681" s="439"/>
      <c r="P681" s="439"/>
      <c r="Q681" s="157"/>
      <c r="R681" s="288"/>
      <c r="S681" s="157"/>
      <c r="U681" s="187"/>
      <c r="V681" s="130"/>
      <c r="W681" s="157"/>
      <c r="X681" s="157"/>
      <c r="Y681" s="186"/>
      <c r="Z681" s="157"/>
    </row>
    <row r="682" spans="1:26" s="166" customFormat="1" ht="85.5" customHeight="1">
      <c r="A682" s="464"/>
      <c r="B682" s="198"/>
      <c r="C682" s="298"/>
      <c r="D682" s="758"/>
      <c r="E682" s="758"/>
      <c r="F682" s="294"/>
      <c r="G682" s="196"/>
      <c r="H682" s="196"/>
      <c r="I682" s="471"/>
      <c r="J682" s="471"/>
      <c r="K682" s="471"/>
      <c r="L682" s="471"/>
      <c r="M682" s="471"/>
      <c r="N682" s="471"/>
      <c r="O682" s="439"/>
      <c r="P682" s="439"/>
      <c r="Q682" s="157"/>
      <c r="R682" s="288"/>
      <c r="S682" s="157"/>
      <c r="U682" s="187"/>
      <c r="V682" s="130"/>
      <c r="W682" s="157"/>
      <c r="X682" s="157"/>
      <c r="Y682" s="186"/>
      <c r="Z682" s="157"/>
    </row>
    <row r="683" spans="1:26" s="166" customFormat="1" ht="85.5" customHeight="1" thickBot="1">
      <c r="A683" s="505"/>
      <c r="B683" s="328"/>
      <c r="C683" s="329"/>
      <c r="D683" s="775"/>
      <c r="E683" s="775"/>
      <c r="F683" s="325"/>
      <c r="G683" s="293"/>
      <c r="H683" s="293"/>
      <c r="I683" s="770"/>
      <c r="J683" s="770"/>
      <c r="K683" s="770"/>
      <c r="L683" s="770"/>
      <c r="M683" s="770"/>
      <c r="N683" s="770"/>
      <c r="O683" s="439"/>
      <c r="P683" s="439"/>
      <c r="Q683" s="157"/>
      <c r="R683" s="288"/>
      <c r="S683" s="157"/>
      <c r="U683" s="187"/>
      <c r="V683" s="130"/>
      <c r="W683" s="157"/>
      <c r="X683" s="157"/>
      <c r="Y683" s="186"/>
      <c r="Z683" s="157"/>
    </row>
    <row r="684" spans="1:25" s="166" customFormat="1" ht="86.25" customHeight="1">
      <c r="A684" s="226" t="s">
        <v>173</v>
      </c>
      <c r="B684" s="227" t="s">
        <v>518</v>
      </c>
      <c r="C684" s="190" t="s">
        <v>189</v>
      </c>
      <c r="D684" s="776" t="s">
        <v>67</v>
      </c>
      <c r="E684" s="777"/>
      <c r="F684" s="227" t="s">
        <v>55</v>
      </c>
      <c r="G684" s="227" t="s">
        <v>15</v>
      </c>
      <c r="H684" s="227" t="s">
        <v>190</v>
      </c>
      <c r="I684" s="771" t="s">
        <v>66</v>
      </c>
      <c r="J684" s="772"/>
      <c r="K684" s="771" t="s">
        <v>57</v>
      </c>
      <c r="L684" s="772"/>
      <c r="M684" s="771" t="s">
        <v>68</v>
      </c>
      <c r="N684" s="772"/>
      <c r="O684" s="191" t="s">
        <v>16</v>
      </c>
      <c r="R684" s="170"/>
      <c r="U684" s="188"/>
      <c r="Y684" s="189"/>
    </row>
    <row r="685" spans="1:26" s="166" customFormat="1" ht="85.5" customHeight="1">
      <c r="A685" s="456" t="s">
        <v>168</v>
      </c>
      <c r="B685" s="330" t="s">
        <v>528</v>
      </c>
      <c r="C685" s="331" t="s">
        <v>590</v>
      </c>
      <c r="D685" s="778" t="s">
        <v>588</v>
      </c>
      <c r="E685" s="779"/>
      <c r="F685" s="332" t="s">
        <v>589</v>
      </c>
      <c r="G685" s="333" t="s">
        <v>594</v>
      </c>
      <c r="H685" s="333">
        <v>5</v>
      </c>
      <c r="I685" s="773" t="s">
        <v>593</v>
      </c>
      <c r="J685" s="774"/>
      <c r="K685" s="773" t="s">
        <v>640</v>
      </c>
      <c r="L685" s="774"/>
      <c r="M685" s="773" t="s">
        <v>623</v>
      </c>
      <c r="N685" s="774"/>
      <c r="O685" s="439" t="s">
        <v>596</v>
      </c>
      <c r="P685" s="439"/>
      <c r="Q685" s="157"/>
      <c r="R685" s="288"/>
      <c r="S685" s="157"/>
      <c r="U685" s="187"/>
      <c r="V685" s="130"/>
      <c r="W685" s="157"/>
      <c r="X685" s="157"/>
      <c r="Y685" s="186"/>
      <c r="Z685" s="157"/>
    </row>
    <row r="686" spans="1:27" ht="85.5" customHeight="1">
      <c r="A686" s="469"/>
      <c r="B686" s="198"/>
      <c r="C686" s="298" t="s">
        <v>591</v>
      </c>
      <c r="D686" s="780" t="s">
        <v>588</v>
      </c>
      <c r="E686" s="781"/>
      <c r="F686" s="294" t="s">
        <v>592</v>
      </c>
      <c r="G686" s="196"/>
      <c r="H686" s="196"/>
      <c r="I686" s="440" t="s">
        <v>593</v>
      </c>
      <c r="J686" s="441"/>
      <c r="K686" s="440" t="s">
        <v>641</v>
      </c>
      <c r="L686" s="441"/>
      <c r="M686" s="440" t="s">
        <v>624</v>
      </c>
      <c r="N686" s="441"/>
      <c r="O686" s="439" t="s">
        <v>596</v>
      </c>
      <c r="P686" s="439"/>
      <c r="Q686" s="166"/>
      <c r="R686" s="170"/>
      <c r="S686" s="166"/>
      <c r="T686" s="166"/>
      <c r="U686" s="188"/>
      <c r="V686" s="166"/>
      <c r="W686" s="166"/>
      <c r="X686" s="166"/>
      <c r="Y686" s="189"/>
      <c r="Z686" s="166"/>
      <c r="AA686" s="166"/>
    </row>
    <row r="687" spans="1:26" ht="85.5" customHeight="1">
      <c r="A687" s="469"/>
      <c r="B687" s="198"/>
      <c r="C687" s="298"/>
      <c r="D687" s="780"/>
      <c r="E687" s="781"/>
      <c r="F687" s="294"/>
      <c r="G687" s="196"/>
      <c r="H687" s="196"/>
      <c r="I687" s="440"/>
      <c r="J687" s="441"/>
      <c r="K687" s="440"/>
      <c r="L687" s="441"/>
      <c r="M687" s="440"/>
      <c r="N687" s="441"/>
      <c r="O687" s="439" t="s">
        <v>596</v>
      </c>
      <c r="P687" s="439"/>
      <c r="Q687" s="166"/>
      <c r="R687" s="170"/>
      <c r="S687" s="166"/>
      <c r="T687" s="166"/>
      <c r="U687" s="188"/>
      <c r="V687" s="166"/>
      <c r="W687" s="166"/>
      <c r="X687" s="166"/>
      <c r="Y687" s="189"/>
      <c r="Z687" s="166"/>
    </row>
    <row r="688" spans="1:26" ht="85.5" customHeight="1">
      <c r="A688" s="469"/>
      <c r="B688" s="198"/>
      <c r="C688" s="298"/>
      <c r="D688" s="780"/>
      <c r="E688" s="781"/>
      <c r="F688" s="294"/>
      <c r="G688" s="196"/>
      <c r="H688" s="196"/>
      <c r="I688" s="440"/>
      <c r="J688" s="441"/>
      <c r="K688" s="440"/>
      <c r="L688" s="441"/>
      <c r="M688" s="440"/>
      <c r="N688" s="441"/>
      <c r="O688" s="439"/>
      <c r="P688" s="439"/>
      <c r="Q688" s="166"/>
      <c r="R688" s="170"/>
      <c r="S688" s="166"/>
      <c r="T688" s="166"/>
      <c r="U688" s="188"/>
      <c r="V688" s="166"/>
      <c r="W688" s="166"/>
      <c r="X688" s="166"/>
      <c r="Y688" s="189"/>
      <c r="Z688" s="166"/>
    </row>
    <row r="689" spans="1:26" ht="85.5" customHeight="1">
      <c r="A689" s="469"/>
      <c r="B689" s="198"/>
      <c r="C689" s="298"/>
      <c r="D689" s="780"/>
      <c r="E689" s="781"/>
      <c r="F689" s="294"/>
      <c r="G689" s="196"/>
      <c r="H689" s="196"/>
      <c r="I689" s="440"/>
      <c r="J689" s="441"/>
      <c r="K689" s="440"/>
      <c r="L689" s="441"/>
      <c r="M689" s="440"/>
      <c r="N689" s="441"/>
      <c r="O689" s="439"/>
      <c r="P689" s="439"/>
      <c r="Q689" s="166"/>
      <c r="R689" s="170"/>
      <c r="S689" s="166"/>
      <c r="T689" s="166"/>
      <c r="U689" s="188"/>
      <c r="V689" s="166"/>
      <c r="W689" s="166"/>
      <c r="X689" s="166"/>
      <c r="Y689" s="189"/>
      <c r="Z689" s="166"/>
    </row>
    <row r="690" spans="1:26" ht="85.5" customHeight="1">
      <c r="A690" s="469" t="s">
        <v>168</v>
      </c>
      <c r="B690" s="198"/>
      <c r="C690" s="298"/>
      <c r="D690" s="780"/>
      <c r="E690" s="781"/>
      <c r="F690" s="294"/>
      <c r="G690" s="196"/>
      <c r="H690" s="196"/>
      <c r="I690" s="440"/>
      <c r="J690" s="441"/>
      <c r="K690" s="440"/>
      <c r="L690" s="441"/>
      <c r="M690" s="440"/>
      <c r="N690" s="441"/>
      <c r="O690" s="439"/>
      <c r="P690" s="439"/>
      <c r="Q690" s="166"/>
      <c r="R690" s="170"/>
      <c r="S690" s="166"/>
      <c r="T690" s="166"/>
      <c r="U690" s="188"/>
      <c r="V690" s="166"/>
      <c r="W690" s="166"/>
      <c r="X690" s="166"/>
      <c r="Y690" s="189"/>
      <c r="Z690" s="166"/>
    </row>
    <row r="691" spans="1:26" ht="85.5" customHeight="1">
      <c r="A691" s="469"/>
      <c r="B691" s="270"/>
      <c r="C691" s="198"/>
      <c r="D691" s="780"/>
      <c r="E691" s="781"/>
      <c r="F691" s="294"/>
      <c r="G691" s="196"/>
      <c r="H691" s="196"/>
      <c r="I691" s="440"/>
      <c r="J691" s="441"/>
      <c r="K691" s="440"/>
      <c r="L691" s="441"/>
      <c r="M691" s="440"/>
      <c r="N691" s="441"/>
      <c r="O691" s="439"/>
      <c r="P691" s="439"/>
      <c r="Q691" s="166"/>
      <c r="R691" s="170"/>
      <c r="S691" s="166"/>
      <c r="T691" s="166"/>
      <c r="U691" s="188"/>
      <c r="V691" s="166"/>
      <c r="W691" s="166"/>
      <c r="X691" s="166"/>
      <c r="Y691" s="189"/>
      <c r="Z691" s="166"/>
    </row>
    <row r="692" spans="1:26" ht="85.5" customHeight="1">
      <c r="A692" s="469"/>
      <c r="B692" s="198"/>
      <c r="C692" s="298"/>
      <c r="D692" s="780"/>
      <c r="E692" s="781"/>
      <c r="F692" s="294"/>
      <c r="G692" s="196"/>
      <c r="H692" s="196"/>
      <c r="I692" s="440"/>
      <c r="J692" s="441"/>
      <c r="K692" s="440"/>
      <c r="L692" s="441"/>
      <c r="M692" s="440"/>
      <c r="N692" s="441"/>
      <c r="O692" s="439"/>
      <c r="P692" s="439"/>
      <c r="Q692" s="166"/>
      <c r="R692" s="170"/>
      <c r="S692" s="166"/>
      <c r="T692" s="166"/>
      <c r="U692" s="188"/>
      <c r="V692" s="166"/>
      <c r="W692" s="166"/>
      <c r="X692" s="166"/>
      <c r="Y692" s="189"/>
      <c r="Z692" s="166"/>
    </row>
    <row r="693" spans="1:26" ht="85.5" customHeight="1">
      <c r="A693" s="469"/>
      <c r="B693" s="198"/>
      <c r="C693" s="298"/>
      <c r="D693" s="780"/>
      <c r="E693" s="781"/>
      <c r="F693" s="294"/>
      <c r="G693" s="196"/>
      <c r="H693" s="196"/>
      <c r="I693" s="440"/>
      <c r="J693" s="441"/>
      <c r="K693" s="440"/>
      <c r="L693" s="441"/>
      <c r="M693" s="440"/>
      <c r="N693" s="441"/>
      <c r="O693" s="439"/>
      <c r="P693" s="439"/>
      <c r="Q693" s="166"/>
      <c r="R693" s="170"/>
      <c r="S693" s="166"/>
      <c r="T693" s="166"/>
      <c r="U693" s="188"/>
      <c r="V693" s="166"/>
      <c r="W693" s="166"/>
      <c r="X693" s="166"/>
      <c r="Y693" s="189"/>
      <c r="Z693" s="166"/>
    </row>
    <row r="694" spans="1:26" ht="85.5" customHeight="1" thickBot="1">
      <c r="A694" s="470"/>
      <c r="B694" s="328"/>
      <c r="C694" s="329"/>
      <c r="D694" s="785"/>
      <c r="E694" s="786"/>
      <c r="F694" s="325"/>
      <c r="G694" s="293"/>
      <c r="H694" s="293"/>
      <c r="I694" s="432"/>
      <c r="J694" s="783"/>
      <c r="K694" s="432"/>
      <c r="L694" s="783"/>
      <c r="M694" s="432"/>
      <c r="N694" s="783"/>
      <c r="O694" s="439"/>
      <c r="P694" s="439"/>
      <c r="Q694" s="166"/>
      <c r="R694" s="170"/>
      <c r="S694" s="166"/>
      <c r="T694" s="166"/>
      <c r="U694" s="188"/>
      <c r="V694" s="166"/>
      <c r="W694" s="166"/>
      <c r="X694" s="166"/>
      <c r="Y694" s="189"/>
      <c r="Z694" s="166"/>
    </row>
    <row r="695" spans="1:26" ht="86.25" customHeight="1" hidden="1">
      <c r="A695" s="230" t="s">
        <v>173</v>
      </c>
      <c r="B695" s="232" t="s">
        <v>518</v>
      </c>
      <c r="C695" s="243" t="s">
        <v>189</v>
      </c>
      <c r="D695" s="784" t="s">
        <v>69</v>
      </c>
      <c r="E695" s="583"/>
      <c r="F695" s="232" t="s">
        <v>55</v>
      </c>
      <c r="G695" s="232" t="s">
        <v>15</v>
      </c>
      <c r="H695" s="232" t="s">
        <v>190</v>
      </c>
      <c r="I695" s="782" t="s">
        <v>380</v>
      </c>
      <c r="J695" s="782"/>
      <c r="K695" s="782" t="s">
        <v>56</v>
      </c>
      <c r="L695" s="782"/>
      <c r="M695" s="782" t="s">
        <v>68</v>
      </c>
      <c r="N695" s="782"/>
      <c r="O695" s="233" t="s">
        <v>16</v>
      </c>
      <c r="Q695" s="166"/>
      <c r="R695" s="170"/>
      <c r="S695" s="166"/>
      <c r="T695" s="166"/>
      <c r="U695" s="188"/>
      <c r="V695" s="166"/>
      <c r="W695" s="166"/>
      <c r="X695" s="166"/>
      <c r="Y695" s="189"/>
      <c r="Z695" s="166"/>
    </row>
    <row r="696" spans="1:26" ht="85.5" customHeight="1" hidden="1">
      <c r="A696" s="794" t="s">
        <v>133</v>
      </c>
      <c r="B696" s="326"/>
      <c r="C696" s="297"/>
      <c r="D696" s="787"/>
      <c r="E696" s="788"/>
      <c r="F696" s="296"/>
      <c r="G696" s="327"/>
      <c r="H696" s="327"/>
      <c r="I696" s="789"/>
      <c r="J696" s="790"/>
      <c r="K696" s="789"/>
      <c r="L696" s="790"/>
      <c r="M696" s="789"/>
      <c r="N696" s="790"/>
      <c r="O696" s="439"/>
      <c r="P696" s="439"/>
      <c r="Q696" s="166"/>
      <c r="R696" s="170"/>
      <c r="S696" s="166"/>
      <c r="T696" s="166"/>
      <c r="U696" s="188"/>
      <c r="V696" s="166"/>
      <c r="W696" s="166"/>
      <c r="X696" s="166"/>
      <c r="Y696" s="189"/>
      <c r="Z696" s="166"/>
    </row>
    <row r="697" spans="1:26" ht="85.5" customHeight="1" hidden="1">
      <c r="A697" s="464"/>
      <c r="B697" s="198"/>
      <c r="C697" s="298"/>
      <c r="D697" s="758"/>
      <c r="E697" s="758"/>
      <c r="F697" s="294"/>
      <c r="G697" s="196"/>
      <c r="H697" s="196"/>
      <c r="I697" s="471"/>
      <c r="J697" s="471"/>
      <c r="K697" s="471"/>
      <c r="L697" s="471"/>
      <c r="M697" s="471"/>
      <c r="N697" s="471"/>
      <c r="O697" s="439"/>
      <c r="P697" s="439"/>
      <c r="Q697" s="166"/>
      <c r="R697" s="170"/>
      <c r="S697" s="166"/>
      <c r="T697" s="166"/>
      <c r="U697" s="188"/>
      <c r="V697" s="166"/>
      <c r="W697" s="166"/>
      <c r="X697" s="166"/>
      <c r="Y697" s="189"/>
      <c r="Z697" s="166"/>
    </row>
    <row r="698" spans="1:26" ht="85.5" customHeight="1" hidden="1">
      <c r="A698" s="464"/>
      <c r="B698" s="198"/>
      <c r="C698" s="298"/>
      <c r="D698" s="758"/>
      <c r="E698" s="758"/>
      <c r="F698" s="294"/>
      <c r="G698" s="196"/>
      <c r="H698" s="196"/>
      <c r="I698" s="471"/>
      <c r="J698" s="471"/>
      <c r="K698" s="471"/>
      <c r="L698" s="471"/>
      <c r="M698" s="471"/>
      <c r="N698" s="471"/>
      <c r="O698" s="439"/>
      <c r="P698" s="439"/>
      <c r="Q698" s="166"/>
      <c r="R698" s="170"/>
      <c r="S698" s="166"/>
      <c r="T698" s="166"/>
      <c r="U698" s="188"/>
      <c r="V698" s="166"/>
      <c r="W698" s="166"/>
      <c r="X698" s="166"/>
      <c r="Y698" s="189"/>
      <c r="Z698" s="166"/>
    </row>
    <row r="699" spans="1:26" ht="85.5" customHeight="1" hidden="1">
      <c r="A699" s="464"/>
      <c r="B699" s="198"/>
      <c r="C699" s="298"/>
      <c r="D699" s="758"/>
      <c r="E699" s="758"/>
      <c r="F699" s="294"/>
      <c r="G699" s="196"/>
      <c r="H699" s="196"/>
      <c r="I699" s="471"/>
      <c r="J699" s="471"/>
      <c r="K699" s="471"/>
      <c r="L699" s="471"/>
      <c r="M699" s="471"/>
      <c r="N699" s="471"/>
      <c r="O699" s="439"/>
      <c r="P699" s="439"/>
      <c r="Q699" s="166"/>
      <c r="R699" s="170"/>
      <c r="S699" s="166"/>
      <c r="T699" s="166"/>
      <c r="U699" s="188"/>
      <c r="V699" s="166"/>
      <c r="W699" s="166"/>
      <c r="X699" s="166"/>
      <c r="Y699" s="189"/>
      <c r="Z699" s="166"/>
    </row>
    <row r="700" spans="1:26" ht="85.5" customHeight="1" hidden="1">
      <c r="A700" s="464"/>
      <c r="B700" s="198"/>
      <c r="C700" s="298"/>
      <c r="D700" s="758"/>
      <c r="E700" s="758"/>
      <c r="F700" s="294"/>
      <c r="G700" s="196"/>
      <c r="H700" s="196"/>
      <c r="I700" s="471"/>
      <c r="J700" s="471"/>
      <c r="K700" s="471"/>
      <c r="L700" s="471"/>
      <c r="M700" s="471"/>
      <c r="N700" s="471"/>
      <c r="O700" s="439"/>
      <c r="P700" s="439"/>
      <c r="Q700" s="166"/>
      <c r="R700" s="170"/>
      <c r="S700" s="166"/>
      <c r="T700" s="166"/>
      <c r="U700" s="188"/>
      <c r="V700" s="166"/>
      <c r="W700" s="166"/>
      <c r="X700" s="166"/>
      <c r="Y700" s="189"/>
      <c r="Z700" s="166"/>
    </row>
    <row r="701" spans="1:26" ht="85.5" customHeight="1" hidden="1">
      <c r="A701" s="464"/>
      <c r="B701" s="198"/>
      <c r="C701" s="298"/>
      <c r="D701" s="758"/>
      <c r="E701" s="758"/>
      <c r="F701" s="294"/>
      <c r="G701" s="196"/>
      <c r="H701" s="196"/>
      <c r="I701" s="471"/>
      <c r="J701" s="471"/>
      <c r="K701" s="471"/>
      <c r="L701" s="471"/>
      <c r="M701" s="471"/>
      <c r="N701" s="471"/>
      <c r="O701" s="439"/>
      <c r="P701" s="439"/>
      <c r="Q701" s="166"/>
      <c r="R701" s="170"/>
      <c r="S701" s="166"/>
      <c r="T701" s="166"/>
      <c r="U701" s="188"/>
      <c r="V701" s="166"/>
      <c r="W701" s="166"/>
      <c r="X701" s="166"/>
      <c r="Y701" s="189"/>
      <c r="Z701" s="166"/>
    </row>
    <row r="702" spans="1:26" ht="85.5" customHeight="1" hidden="1">
      <c r="A702" s="464" t="s">
        <v>133</v>
      </c>
      <c r="B702" s="198"/>
      <c r="C702" s="298"/>
      <c r="D702" s="758"/>
      <c r="E702" s="758"/>
      <c r="F702" s="294"/>
      <c r="G702" s="196"/>
      <c r="H702" s="196"/>
      <c r="I702" s="471"/>
      <c r="J702" s="471"/>
      <c r="K702" s="471"/>
      <c r="L702" s="471"/>
      <c r="M702" s="471"/>
      <c r="N702" s="471"/>
      <c r="O702" s="439"/>
      <c r="P702" s="439"/>
      <c r="Q702" s="166"/>
      <c r="R702" s="170"/>
      <c r="S702" s="166"/>
      <c r="T702" s="166"/>
      <c r="U702" s="188"/>
      <c r="V702" s="166"/>
      <c r="W702" s="166"/>
      <c r="X702" s="166"/>
      <c r="Y702" s="189"/>
      <c r="Z702" s="166"/>
    </row>
    <row r="703" spans="1:26" ht="85.5" customHeight="1" hidden="1">
      <c r="A703" s="464"/>
      <c r="B703" s="198"/>
      <c r="C703" s="298"/>
      <c r="D703" s="758"/>
      <c r="E703" s="758"/>
      <c r="F703" s="294"/>
      <c r="G703" s="196"/>
      <c r="H703" s="196"/>
      <c r="I703" s="471"/>
      <c r="J703" s="471"/>
      <c r="K703" s="471"/>
      <c r="L703" s="471"/>
      <c r="M703" s="471"/>
      <c r="N703" s="471"/>
      <c r="O703" s="439"/>
      <c r="P703" s="439"/>
      <c r="Q703" s="166"/>
      <c r="R703" s="170"/>
      <c r="S703" s="166"/>
      <c r="T703" s="166"/>
      <c r="U703" s="188"/>
      <c r="V703" s="166"/>
      <c r="W703" s="166"/>
      <c r="X703" s="166"/>
      <c r="Y703" s="189"/>
      <c r="Z703" s="166"/>
    </row>
    <row r="704" spans="1:26" ht="85.5" customHeight="1" hidden="1">
      <c r="A704" s="464"/>
      <c r="B704" s="198"/>
      <c r="C704" s="298"/>
      <c r="D704" s="758"/>
      <c r="E704" s="758"/>
      <c r="F704" s="294"/>
      <c r="G704" s="196"/>
      <c r="H704" s="196"/>
      <c r="I704" s="471"/>
      <c r="J704" s="471"/>
      <c r="K704" s="471"/>
      <c r="L704" s="471"/>
      <c r="M704" s="471"/>
      <c r="N704" s="471"/>
      <c r="O704" s="439"/>
      <c r="P704" s="439"/>
      <c r="Q704" s="166"/>
      <c r="R704" s="170"/>
      <c r="S704" s="166"/>
      <c r="T704" s="166"/>
      <c r="U704" s="188"/>
      <c r="V704" s="166"/>
      <c r="W704" s="166"/>
      <c r="X704" s="166"/>
      <c r="Y704" s="189"/>
      <c r="Z704" s="166"/>
    </row>
    <row r="705" spans="1:26" ht="85.5" customHeight="1" hidden="1" thickBot="1">
      <c r="A705" s="505"/>
      <c r="B705" s="328"/>
      <c r="C705" s="329"/>
      <c r="D705" s="775"/>
      <c r="E705" s="775"/>
      <c r="F705" s="325"/>
      <c r="G705" s="293"/>
      <c r="H705" s="293"/>
      <c r="I705" s="770"/>
      <c r="J705" s="770"/>
      <c r="K705" s="803"/>
      <c r="L705" s="804"/>
      <c r="M705" s="770"/>
      <c r="N705" s="770"/>
      <c r="O705" s="439"/>
      <c r="P705" s="439"/>
      <c r="Q705" s="166"/>
      <c r="R705" s="170"/>
      <c r="S705" s="166"/>
      <c r="T705" s="166"/>
      <c r="U705" s="188"/>
      <c r="V705" s="166"/>
      <c r="W705" s="166"/>
      <c r="X705" s="166"/>
      <c r="Y705" s="189"/>
      <c r="Z705" s="166"/>
    </row>
    <row r="706" spans="1:26" ht="18" customHeight="1" hidden="1" thickBot="1">
      <c r="A706" s="802"/>
      <c r="B706" s="802"/>
      <c r="C706" s="802"/>
      <c r="D706" s="802"/>
      <c r="E706" s="802"/>
      <c r="F706" s="802"/>
      <c r="G706" s="802"/>
      <c r="H706" s="802"/>
      <c r="I706" s="802"/>
      <c r="J706" s="802"/>
      <c r="K706" s="802"/>
      <c r="L706" s="802"/>
      <c r="M706" s="802"/>
      <c r="N706" s="802"/>
      <c r="O706" s="802"/>
      <c r="Q706" s="166"/>
      <c r="R706" s="170"/>
      <c r="S706" s="166"/>
      <c r="T706" s="166"/>
      <c r="U706" s="188"/>
      <c r="V706" s="166"/>
      <c r="W706" s="166"/>
      <c r="X706" s="166"/>
      <c r="Y706" s="189"/>
      <c r="Z706" s="166"/>
    </row>
    <row r="707" spans="1:26" ht="18" customHeight="1">
      <c r="A707" s="791" t="s">
        <v>415</v>
      </c>
      <c r="B707" s="792"/>
      <c r="C707" s="792"/>
      <c r="D707" s="792"/>
      <c r="E707" s="792"/>
      <c r="F707" s="792"/>
      <c r="G707" s="792"/>
      <c r="H707" s="792"/>
      <c r="I707" s="792"/>
      <c r="J707" s="792"/>
      <c r="K707" s="792"/>
      <c r="L707" s="792"/>
      <c r="M707" s="792"/>
      <c r="N707" s="792"/>
      <c r="O707" s="793"/>
      <c r="Q707" s="166"/>
      <c r="R707" s="170"/>
      <c r="S707" s="166"/>
      <c r="T707" s="166"/>
      <c r="U707" s="188"/>
      <c r="V707" s="166"/>
      <c r="W707" s="166"/>
      <c r="X707" s="166"/>
      <c r="Y707" s="189"/>
      <c r="Z707" s="166"/>
    </row>
    <row r="708" spans="1:26" ht="60" customHeight="1" thickBot="1">
      <c r="A708" s="795"/>
      <c r="B708" s="796"/>
      <c r="C708" s="796"/>
      <c r="D708" s="796"/>
      <c r="E708" s="796"/>
      <c r="F708" s="796"/>
      <c r="G708" s="796"/>
      <c r="H708" s="796"/>
      <c r="I708" s="796"/>
      <c r="J708" s="796"/>
      <c r="K708" s="796"/>
      <c r="L708" s="796"/>
      <c r="M708" s="796"/>
      <c r="N708" s="796"/>
      <c r="O708" s="797"/>
      <c r="Q708" s="166"/>
      <c r="R708" s="170"/>
      <c r="S708" s="166"/>
      <c r="T708" s="166"/>
      <c r="U708" s="188"/>
      <c r="V708" s="166"/>
      <c r="W708" s="166"/>
      <c r="X708" s="166"/>
      <c r="Y708" s="189"/>
      <c r="Z708" s="166"/>
    </row>
    <row r="709" spans="1:26" ht="21" customHeight="1">
      <c r="A709" s="791" t="s">
        <v>9</v>
      </c>
      <c r="B709" s="792"/>
      <c r="C709" s="792"/>
      <c r="D709" s="792"/>
      <c r="E709" s="792"/>
      <c r="F709" s="792"/>
      <c r="G709" s="792"/>
      <c r="H709" s="792"/>
      <c r="I709" s="792"/>
      <c r="J709" s="792"/>
      <c r="K709" s="792"/>
      <c r="L709" s="792"/>
      <c r="M709" s="792"/>
      <c r="N709" s="792"/>
      <c r="O709" s="793"/>
      <c r="Q709" s="166"/>
      <c r="R709" s="170"/>
      <c r="S709" s="166"/>
      <c r="T709" s="166"/>
      <c r="U709" s="188"/>
      <c r="V709" s="166"/>
      <c r="W709" s="166"/>
      <c r="X709" s="166"/>
      <c r="Y709" s="189"/>
      <c r="Z709" s="166"/>
    </row>
    <row r="710" spans="1:15" ht="72" customHeight="1" thickBot="1">
      <c r="A710" s="795" t="s">
        <v>572</v>
      </c>
      <c r="B710" s="796"/>
      <c r="C710" s="796"/>
      <c r="D710" s="796"/>
      <c r="E710" s="796"/>
      <c r="F710" s="796"/>
      <c r="G710" s="796"/>
      <c r="H710" s="796"/>
      <c r="I710" s="796"/>
      <c r="J710" s="796"/>
      <c r="K710" s="796"/>
      <c r="L710" s="796"/>
      <c r="M710" s="796"/>
      <c r="N710" s="796"/>
      <c r="O710" s="797"/>
    </row>
    <row r="711" spans="1:15" ht="21" customHeight="1">
      <c r="A711" s="791" t="s">
        <v>10</v>
      </c>
      <c r="B711" s="792"/>
      <c r="C711" s="792"/>
      <c r="D711" s="792"/>
      <c r="E711" s="792"/>
      <c r="F711" s="792"/>
      <c r="G711" s="792"/>
      <c r="H711" s="792"/>
      <c r="I711" s="792"/>
      <c r="J711" s="792"/>
      <c r="K711" s="792"/>
      <c r="L711" s="792"/>
      <c r="M711" s="792"/>
      <c r="N711" s="792"/>
      <c r="O711" s="793"/>
    </row>
    <row r="712" spans="1:15" ht="72" customHeight="1" thickBot="1">
      <c r="A712" s="795" t="s">
        <v>563</v>
      </c>
      <c r="B712" s="796"/>
      <c r="C712" s="796"/>
      <c r="D712" s="796"/>
      <c r="E712" s="796"/>
      <c r="F712" s="796"/>
      <c r="G712" s="796"/>
      <c r="H712" s="796"/>
      <c r="I712" s="796"/>
      <c r="J712" s="796"/>
      <c r="K712" s="796"/>
      <c r="L712" s="796"/>
      <c r="M712" s="796"/>
      <c r="N712" s="796"/>
      <c r="O712" s="797"/>
    </row>
    <row r="713" spans="1:27" s="166" customFormat="1" ht="21" customHeight="1">
      <c r="A713" s="791" t="s">
        <v>11</v>
      </c>
      <c r="B713" s="792"/>
      <c r="C713" s="792"/>
      <c r="D713" s="792"/>
      <c r="E713" s="792"/>
      <c r="F713" s="792"/>
      <c r="G713" s="792"/>
      <c r="H713" s="792"/>
      <c r="I713" s="792"/>
      <c r="J713" s="792"/>
      <c r="K713" s="792"/>
      <c r="L713" s="792"/>
      <c r="M713" s="792"/>
      <c r="N713" s="792"/>
      <c r="O713" s="793"/>
      <c r="Q713" s="130"/>
      <c r="R713" s="131"/>
      <c r="S713" s="130"/>
      <c r="T713" s="130"/>
      <c r="U713" s="130"/>
      <c r="V713" s="130"/>
      <c r="W713" s="130"/>
      <c r="X713" s="130"/>
      <c r="Y713" s="130"/>
      <c r="Z713" s="130"/>
      <c r="AA713" s="130"/>
    </row>
    <row r="714" spans="1:27" s="157" customFormat="1" ht="72" customHeight="1" thickBot="1">
      <c r="A714" s="809" t="s">
        <v>561</v>
      </c>
      <c r="B714" s="810"/>
      <c r="C714" s="810"/>
      <c r="D714" s="810"/>
      <c r="E714" s="810"/>
      <c r="F714" s="810"/>
      <c r="G714" s="810"/>
      <c r="H714" s="810"/>
      <c r="I714" s="810"/>
      <c r="J714" s="810"/>
      <c r="K714" s="810"/>
      <c r="L714" s="810"/>
      <c r="M714" s="810"/>
      <c r="N714" s="810"/>
      <c r="O714" s="811"/>
      <c r="Q714" s="130"/>
      <c r="R714" s="131"/>
      <c r="S714" s="130"/>
      <c r="T714" s="130"/>
      <c r="U714" s="130"/>
      <c r="V714" s="130"/>
      <c r="W714" s="130"/>
      <c r="X714" s="130"/>
      <c r="Y714" s="130"/>
      <c r="Z714" s="130"/>
      <c r="AA714" s="166"/>
    </row>
    <row r="715" spans="1:15" ht="21" customHeight="1">
      <c r="A715" s="791" t="s">
        <v>381</v>
      </c>
      <c r="B715" s="792"/>
      <c r="C715" s="792"/>
      <c r="D715" s="792"/>
      <c r="E715" s="792"/>
      <c r="F715" s="792"/>
      <c r="G715" s="792"/>
      <c r="H715" s="792"/>
      <c r="I715" s="792"/>
      <c r="J715" s="792"/>
      <c r="K715" s="792"/>
      <c r="L715" s="792"/>
      <c r="M715" s="792"/>
      <c r="N715" s="792"/>
      <c r="O715" s="793"/>
    </row>
    <row r="716" spans="1:15" ht="72" customHeight="1" thickBot="1">
      <c r="A716" s="795" t="s">
        <v>562</v>
      </c>
      <c r="B716" s="796"/>
      <c r="C716" s="796"/>
      <c r="D716" s="796"/>
      <c r="E716" s="796"/>
      <c r="F716" s="796"/>
      <c r="G716" s="796"/>
      <c r="H716" s="796"/>
      <c r="I716" s="796"/>
      <c r="J716" s="796"/>
      <c r="K716" s="796"/>
      <c r="L716" s="796"/>
      <c r="M716" s="796"/>
      <c r="N716" s="796"/>
      <c r="O716" s="797"/>
    </row>
    <row r="717" spans="1:18" s="157" customFormat="1" ht="12" customHeight="1">
      <c r="A717" s="409"/>
      <c r="B717" s="409"/>
      <c r="C717" s="409"/>
      <c r="D717" s="409"/>
      <c r="E717" s="409"/>
      <c r="F717" s="409"/>
      <c r="G717" s="409"/>
      <c r="H717" s="409"/>
      <c r="I717" s="409"/>
      <c r="J717" s="409"/>
      <c r="K717" s="409"/>
      <c r="L717" s="409"/>
      <c r="M717" s="409"/>
      <c r="N717" s="409"/>
      <c r="O717" s="409"/>
      <c r="P717" s="3"/>
      <c r="R717" s="288"/>
    </row>
    <row r="718" spans="1:15" ht="21" customHeight="1" thickBot="1">
      <c r="A718" s="805"/>
      <c r="B718" s="805"/>
      <c r="C718" s="805"/>
      <c r="D718" s="805"/>
      <c r="E718" s="805"/>
      <c r="F718" s="805"/>
      <c r="G718" s="805"/>
      <c r="H718" s="805"/>
      <c r="I718" s="805"/>
      <c r="J718" s="805"/>
      <c r="K718" s="805"/>
      <c r="L718" s="805"/>
      <c r="M718" s="805"/>
      <c r="N718" s="805"/>
      <c r="O718" s="805"/>
    </row>
    <row r="719" spans="1:15" ht="39.75" customHeight="1">
      <c r="A719" s="763" t="s">
        <v>191</v>
      </c>
      <c r="B719" s="764"/>
      <c r="C719" s="764"/>
      <c r="D719" s="764"/>
      <c r="E719" s="764"/>
      <c r="F719" s="764"/>
      <c r="G719" s="764"/>
      <c r="H719" s="764"/>
      <c r="I719" s="764"/>
      <c r="J719" s="764"/>
      <c r="K719" s="764"/>
      <c r="L719" s="764"/>
      <c r="M719" s="764"/>
      <c r="N719" s="764"/>
      <c r="O719" s="765"/>
    </row>
    <row r="720" spans="1:15" ht="39.75" customHeight="1" thickBot="1">
      <c r="A720" s="766" t="s">
        <v>61</v>
      </c>
      <c r="B720" s="767"/>
      <c r="C720" s="767"/>
      <c r="D720" s="767"/>
      <c r="E720" s="767"/>
      <c r="F720" s="767"/>
      <c r="G720" s="767"/>
      <c r="H720" s="767"/>
      <c r="I720" s="767"/>
      <c r="J720" s="767"/>
      <c r="K720" s="767"/>
      <c r="L720" s="767"/>
      <c r="M720" s="767"/>
      <c r="N720" s="767"/>
      <c r="O720" s="768"/>
    </row>
    <row r="721" spans="1:27" s="133" customFormat="1" ht="18" customHeight="1" thickBot="1">
      <c r="A721" s="554"/>
      <c r="B721" s="554"/>
      <c r="C721" s="554"/>
      <c r="D721" s="554"/>
      <c r="E721" s="554"/>
      <c r="F721" s="554"/>
      <c r="G721" s="554"/>
      <c r="H721" s="554"/>
      <c r="I721" s="554"/>
      <c r="J721" s="554"/>
      <c r="K721" s="554"/>
      <c r="L721" s="554"/>
      <c r="M721" s="554"/>
      <c r="N721" s="554"/>
      <c r="O721" s="554"/>
      <c r="Q721" s="130"/>
      <c r="R721" s="131"/>
      <c r="S721" s="130"/>
      <c r="T721" s="130"/>
      <c r="U721" s="130"/>
      <c r="V721" s="130"/>
      <c r="W721" s="130"/>
      <c r="X721" s="130"/>
      <c r="Y721" s="130"/>
      <c r="Z721" s="130"/>
      <c r="AA721" s="130"/>
    </row>
    <row r="722" spans="1:27" ht="24.75" customHeight="1">
      <c r="A722" s="555" t="s">
        <v>60</v>
      </c>
      <c r="B722" s="556"/>
      <c r="C722" s="556"/>
      <c r="D722" s="556"/>
      <c r="E722" s="556"/>
      <c r="F722" s="556"/>
      <c r="G722" s="556"/>
      <c r="H722" s="556"/>
      <c r="I722" s="556"/>
      <c r="J722" s="556"/>
      <c r="K722" s="556"/>
      <c r="L722" s="556"/>
      <c r="M722" s="556"/>
      <c r="N722" s="556"/>
      <c r="O722" s="557"/>
      <c r="AA722" s="133"/>
    </row>
    <row r="723" spans="1:15" ht="24.75" customHeight="1" thickBot="1">
      <c r="A723" s="806" t="s">
        <v>12</v>
      </c>
      <c r="B723" s="807"/>
      <c r="C723" s="807"/>
      <c r="D723" s="807"/>
      <c r="E723" s="807"/>
      <c r="F723" s="807"/>
      <c r="G723" s="807"/>
      <c r="H723" s="807"/>
      <c r="I723" s="807"/>
      <c r="J723" s="807"/>
      <c r="K723" s="807"/>
      <c r="L723" s="807"/>
      <c r="M723" s="807"/>
      <c r="N723" s="807"/>
      <c r="O723" s="808"/>
    </row>
    <row r="724" spans="1:15" ht="28.5" customHeight="1">
      <c r="A724" s="226" t="s">
        <v>35</v>
      </c>
      <c r="B724" s="227" t="s">
        <v>235</v>
      </c>
      <c r="C724" s="227" t="s">
        <v>189</v>
      </c>
      <c r="D724" s="771" t="s">
        <v>350</v>
      </c>
      <c r="E724" s="772"/>
      <c r="F724" s="292" t="s">
        <v>193</v>
      </c>
      <c r="G724" s="812" t="s">
        <v>194</v>
      </c>
      <c r="H724" s="813"/>
      <c r="I724" s="813"/>
      <c r="J724" s="813"/>
      <c r="K724" s="813"/>
      <c r="L724" s="813"/>
      <c r="M724" s="813"/>
      <c r="N724" s="813"/>
      <c r="O724" s="814"/>
    </row>
    <row r="725" spans="1:27" s="166" customFormat="1" ht="37.5" customHeight="1">
      <c r="A725" s="455" t="s">
        <v>131</v>
      </c>
      <c r="B725" s="299" t="s">
        <v>528</v>
      </c>
      <c r="C725" s="298" t="s">
        <v>574</v>
      </c>
      <c r="D725" s="457" t="s">
        <v>552</v>
      </c>
      <c r="E725" s="458"/>
      <c r="F725" s="298" t="s">
        <v>564</v>
      </c>
      <c r="G725" s="459" t="s">
        <v>565</v>
      </c>
      <c r="H725" s="460"/>
      <c r="I725" s="460"/>
      <c r="J725" s="460"/>
      <c r="K725" s="460"/>
      <c r="L725" s="460"/>
      <c r="M725" s="460"/>
      <c r="N725" s="460"/>
      <c r="O725" s="461"/>
      <c r="Q725" s="130"/>
      <c r="R725" s="131"/>
      <c r="S725" s="130"/>
      <c r="T725" s="130"/>
      <c r="U725" s="130"/>
      <c r="V725" s="130"/>
      <c r="W725" s="130"/>
      <c r="X725" s="130"/>
      <c r="Y725" s="130"/>
      <c r="Z725" s="130"/>
      <c r="AA725" s="130"/>
    </row>
    <row r="726" spans="1:27" ht="37.5" customHeight="1">
      <c r="A726" s="455"/>
      <c r="B726" s="299"/>
      <c r="C726" s="298" t="s">
        <v>553</v>
      </c>
      <c r="D726" s="457" t="s">
        <v>566</v>
      </c>
      <c r="E726" s="458"/>
      <c r="F726" s="298" t="s">
        <v>567</v>
      </c>
      <c r="G726" s="459" t="s">
        <v>568</v>
      </c>
      <c r="H726" s="460"/>
      <c r="I726" s="460"/>
      <c r="J726" s="460"/>
      <c r="K726" s="460"/>
      <c r="L726" s="460"/>
      <c r="M726" s="460"/>
      <c r="N726" s="460"/>
      <c r="O726" s="461"/>
      <c r="AA726" s="166"/>
    </row>
    <row r="727" spans="1:15" ht="37.5" customHeight="1">
      <c r="A727" s="455"/>
      <c r="B727" s="299"/>
      <c r="C727" s="298" t="s">
        <v>569</v>
      </c>
      <c r="D727" s="457" t="s">
        <v>570</v>
      </c>
      <c r="E727" s="458"/>
      <c r="F727" s="298" t="s">
        <v>571</v>
      </c>
      <c r="G727" s="459" t="s">
        <v>573</v>
      </c>
      <c r="H727" s="460"/>
      <c r="I727" s="460"/>
      <c r="J727" s="460"/>
      <c r="K727" s="460"/>
      <c r="L727" s="460"/>
      <c r="M727" s="460"/>
      <c r="N727" s="460"/>
      <c r="O727" s="461"/>
    </row>
    <row r="728" spans="1:15" ht="37.5" customHeight="1">
      <c r="A728" s="455"/>
      <c r="B728" s="299"/>
      <c r="C728" s="298" t="s">
        <v>575</v>
      </c>
      <c r="D728" s="457" t="s">
        <v>576</v>
      </c>
      <c r="E728" s="458"/>
      <c r="F728" s="298" t="s">
        <v>577</v>
      </c>
      <c r="G728" s="459" t="s">
        <v>578</v>
      </c>
      <c r="H728" s="460"/>
      <c r="I728" s="460"/>
      <c r="J728" s="460"/>
      <c r="K728" s="460"/>
      <c r="L728" s="460"/>
      <c r="M728" s="460"/>
      <c r="N728" s="460"/>
      <c r="O728" s="461"/>
    </row>
    <row r="729" spans="1:15" ht="37.5" customHeight="1">
      <c r="A729" s="455"/>
      <c r="B729" s="299"/>
      <c r="C729" s="298"/>
      <c r="D729" s="457"/>
      <c r="E729" s="458"/>
      <c r="F729" s="298"/>
      <c r="G729" s="459"/>
      <c r="H729" s="460"/>
      <c r="I729" s="460"/>
      <c r="J729" s="460"/>
      <c r="K729" s="460"/>
      <c r="L729" s="460"/>
      <c r="M729" s="460"/>
      <c r="N729" s="460"/>
      <c r="O729" s="461"/>
    </row>
    <row r="730" spans="1:15" ht="37.5" customHeight="1">
      <c r="A730" s="455"/>
      <c r="B730" s="299"/>
      <c r="C730" s="298"/>
      <c r="D730" s="457"/>
      <c r="E730" s="458"/>
      <c r="F730" s="298"/>
      <c r="G730" s="459"/>
      <c r="H730" s="460"/>
      <c r="I730" s="460"/>
      <c r="J730" s="460"/>
      <c r="K730" s="460"/>
      <c r="L730" s="460"/>
      <c r="M730" s="460"/>
      <c r="N730" s="460"/>
      <c r="O730" s="461"/>
    </row>
    <row r="731" spans="1:15" ht="37.5" customHeight="1">
      <c r="A731" s="455"/>
      <c r="B731" s="299"/>
      <c r="C731" s="298"/>
      <c r="D731" s="457"/>
      <c r="E731" s="458"/>
      <c r="F731" s="298"/>
      <c r="G731" s="459"/>
      <c r="H731" s="460"/>
      <c r="I731" s="460"/>
      <c r="J731" s="460"/>
      <c r="K731" s="460"/>
      <c r="L731" s="460"/>
      <c r="M731" s="460"/>
      <c r="N731" s="460"/>
      <c r="O731" s="461"/>
    </row>
    <row r="732" spans="1:15" ht="37.5" customHeight="1">
      <c r="A732" s="455"/>
      <c r="B732" s="299"/>
      <c r="C732" s="298"/>
      <c r="D732" s="457"/>
      <c r="E732" s="458"/>
      <c r="F732" s="298"/>
      <c r="G732" s="459"/>
      <c r="H732" s="460"/>
      <c r="I732" s="460"/>
      <c r="J732" s="460"/>
      <c r="K732" s="460"/>
      <c r="L732" s="460"/>
      <c r="M732" s="460"/>
      <c r="N732" s="460"/>
      <c r="O732" s="461"/>
    </row>
    <row r="733" spans="1:15" ht="37.5" customHeight="1">
      <c r="A733" s="455"/>
      <c r="B733" s="299"/>
      <c r="C733" s="298"/>
      <c r="D733" s="457"/>
      <c r="E733" s="458"/>
      <c r="F733" s="298"/>
      <c r="G733" s="459"/>
      <c r="H733" s="460"/>
      <c r="I733" s="460"/>
      <c r="J733" s="460"/>
      <c r="K733" s="460"/>
      <c r="L733" s="460"/>
      <c r="M733" s="460"/>
      <c r="N733" s="460"/>
      <c r="O733" s="461"/>
    </row>
    <row r="734" spans="1:15" ht="37.5" customHeight="1">
      <c r="A734" s="456"/>
      <c r="B734" s="299"/>
      <c r="C734" s="298"/>
      <c r="D734" s="457"/>
      <c r="E734" s="458"/>
      <c r="F734" s="298"/>
      <c r="G734" s="459"/>
      <c r="H734" s="460"/>
      <c r="I734" s="460"/>
      <c r="J734" s="460"/>
      <c r="K734" s="460"/>
      <c r="L734" s="460"/>
      <c r="M734" s="460"/>
      <c r="N734" s="460"/>
      <c r="O734" s="461"/>
    </row>
    <row r="735" spans="1:26" ht="28.5" customHeight="1">
      <c r="A735" s="230" t="s">
        <v>35</v>
      </c>
      <c r="B735" s="232" t="s">
        <v>235</v>
      </c>
      <c r="C735" s="232" t="s">
        <v>189</v>
      </c>
      <c r="D735" s="782" t="s">
        <v>350</v>
      </c>
      <c r="E735" s="782"/>
      <c r="F735" s="291" t="s">
        <v>193</v>
      </c>
      <c r="G735" s="815" t="s">
        <v>194</v>
      </c>
      <c r="H735" s="815"/>
      <c r="I735" s="815"/>
      <c r="J735" s="815"/>
      <c r="K735" s="815"/>
      <c r="L735" s="815"/>
      <c r="M735" s="815"/>
      <c r="N735" s="815"/>
      <c r="O735" s="816"/>
      <c r="Q735" s="166"/>
      <c r="R735" s="170"/>
      <c r="S735" s="166"/>
      <c r="T735" s="166"/>
      <c r="U735" s="166"/>
      <c r="V735" s="166"/>
      <c r="W735" s="166"/>
      <c r="X735" s="166"/>
      <c r="Y735" s="166"/>
      <c r="Z735" s="166"/>
    </row>
    <row r="736" spans="1:26" ht="37.5" customHeight="1">
      <c r="A736" s="469" t="s">
        <v>168</v>
      </c>
      <c r="B736" s="357" t="s">
        <v>528</v>
      </c>
      <c r="C736" s="358" t="s">
        <v>574</v>
      </c>
      <c r="D736" s="798" t="s">
        <v>552</v>
      </c>
      <c r="E736" s="798"/>
      <c r="F736" s="359" t="s">
        <v>564</v>
      </c>
      <c r="G736" s="799" t="s">
        <v>565</v>
      </c>
      <c r="H736" s="800"/>
      <c r="I736" s="800"/>
      <c r="J736" s="800"/>
      <c r="K736" s="800"/>
      <c r="L736" s="800"/>
      <c r="M736" s="800"/>
      <c r="N736" s="800"/>
      <c r="O736" s="801"/>
      <c r="Q736" s="157"/>
      <c r="R736" s="288"/>
      <c r="S736" s="157"/>
      <c r="T736" s="157"/>
      <c r="U736" s="157"/>
      <c r="V736" s="157"/>
      <c r="W736" s="157"/>
      <c r="X736" s="157"/>
      <c r="Y736" s="157"/>
      <c r="Z736" s="157"/>
    </row>
    <row r="737" spans="1:22" ht="37.5" customHeight="1">
      <c r="A737" s="469"/>
      <c r="B737" s="357"/>
      <c r="C737" s="298" t="s">
        <v>553</v>
      </c>
      <c r="D737" s="457" t="s">
        <v>566</v>
      </c>
      <c r="E737" s="458"/>
      <c r="F737" s="298" t="s">
        <v>567</v>
      </c>
      <c r="G737" s="459" t="s">
        <v>568</v>
      </c>
      <c r="H737" s="460"/>
      <c r="I737" s="460"/>
      <c r="J737" s="460"/>
      <c r="K737" s="460"/>
      <c r="L737" s="460"/>
      <c r="M737" s="460"/>
      <c r="N737" s="460"/>
      <c r="O737" s="461"/>
      <c r="V737" s="142"/>
    </row>
    <row r="738" spans="1:26" ht="37.5" customHeight="1">
      <c r="A738" s="469"/>
      <c r="B738" s="357"/>
      <c r="C738" s="298" t="s">
        <v>569</v>
      </c>
      <c r="D738" s="457" t="s">
        <v>570</v>
      </c>
      <c r="E738" s="458"/>
      <c r="F738" s="298" t="s">
        <v>571</v>
      </c>
      <c r="G738" s="459" t="s">
        <v>573</v>
      </c>
      <c r="H738" s="460"/>
      <c r="I738" s="460"/>
      <c r="J738" s="460"/>
      <c r="K738" s="460"/>
      <c r="L738" s="460"/>
      <c r="M738" s="460"/>
      <c r="N738" s="460"/>
      <c r="O738" s="461"/>
      <c r="Z738" s="133"/>
    </row>
    <row r="739" spans="1:15" ht="37.5" customHeight="1">
      <c r="A739" s="469"/>
      <c r="B739" s="357"/>
      <c r="C739" s="298" t="s">
        <v>575</v>
      </c>
      <c r="D739" s="457" t="s">
        <v>576</v>
      </c>
      <c r="E739" s="458"/>
      <c r="F739" s="298" t="s">
        <v>577</v>
      </c>
      <c r="G739" s="459" t="s">
        <v>565</v>
      </c>
      <c r="H739" s="460"/>
      <c r="I739" s="460"/>
      <c r="J739" s="460"/>
      <c r="K739" s="460"/>
      <c r="L739" s="460"/>
      <c r="M739" s="460"/>
      <c r="N739" s="460"/>
      <c r="O739" s="461"/>
    </row>
    <row r="740" spans="1:23" ht="37.5" customHeight="1">
      <c r="A740" s="469"/>
      <c r="B740" s="357"/>
      <c r="C740" s="358"/>
      <c r="D740" s="457"/>
      <c r="E740" s="458"/>
      <c r="F740" s="359"/>
      <c r="G740" s="817"/>
      <c r="H740" s="818"/>
      <c r="I740" s="818"/>
      <c r="J740" s="818"/>
      <c r="K740" s="818"/>
      <c r="L740" s="818"/>
      <c r="M740" s="818"/>
      <c r="N740" s="818"/>
      <c r="O740" s="819"/>
      <c r="W740" s="134"/>
    </row>
    <row r="741" spans="1:22" ht="37.5" customHeight="1">
      <c r="A741" s="469"/>
      <c r="B741" s="357"/>
      <c r="C741" s="358"/>
      <c r="D741" s="457"/>
      <c r="E741" s="458"/>
      <c r="F741" s="359"/>
      <c r="G741" s="817"/>
      <c r="H741" s="818"/>
      <c r="I741" s="818"/>
      <c r="J741" s="818"/>
      <c r="K741" s="818"/>
      <c r="L741" s="818"/>
      <c r="M741" s="818"/>
      <c r="N741" s="818"/>
      <c r="O741" s="819"/>
      <c r="V741" s="133"/>
    </row>
    <row r="742" spans="1:25" ht="37.5" customHeight="1">
      <c r="A742" s="469"/>
      <c r="B742" s="357"/>
      <c r="C742" s="358"/>
      <c r="D742" s="457"/>
      <c r="E742" s="458"/>
      <c r="F742" s="360"/>
      <c r="G742" s="817"/>
      <c r="H742" s="818"/>
      <c r="I742" s="818"/>
      <c r="J742" s="818"/>
      <c r="K742" s="818"/>
      <c r="L742" s="818"/>
      <c r="M742" s="818"/>
      <c r="N742" s="818"/>
      <c r="O742" s="819"/>
      <c r="V742" s="133"/>
      <c r="Y742" s="133"/>
    </row>
    <row r="743" spans="1:19" ht="37.5" customHeight="1">
      <c r="A743" s="469"/>
      <c r="B743" s="357"/>
      <c r="C743" s="358"/>
      <c r="D743" s="457"/>
      <c r="E743" s="458"/>
      <c r="F743" s="359"/>
      <c r="G743" s="817"/>
      <c r="H743" s="818"/>
      <c r="I743" s="818"/>
      <c r="J743" s="818"/>
      <c r="K743" s="818"/>
      <c r="L743" s="818"/>
      <c r="M743" s="818"/>
      <c r="N743" s="818"/>
      <c r="O743" s="819"/>
      <c r="Q743" s="133"/>
      <c r="R743" s="133"/>
      <c r="S743" s="133"/>
    </row>
    <row r="744" spans="1:15" ht="37.5" customHeight="1">
      <c r="A744" s="469"/>
      <c r="B744" s="357"/>
      <c r="C744" s="358"/>
      <c r="D744" s="457"/>
      <c r="E744" s="458"/>
      <c r="F744" s="359"/>
      <c r="G744" s="817"/>
      <c r="H744" s="818"/>
      <c r="I744" s="818"/>
      <c r="J744" s="818"/>
      <c r="K744" s="818"/>
      <c r="L744" s="818"/>
      <c r="M744" s="818"/>
      <c r="N744" s="818"/>
      <c r="O744" s="819"/>
    </row>
    <row r="745" spans="1:24" ht="37.5" customHeight="1" thickBot="1">
      <c r="A745" s="470"/>
      <c r="B745" s="361"/>
      <c r="C745" s="362"/>
      <c r="D745" s="649"/>
      <c r="E745" s="650"/>
      <c r="F745" s="363"/>
      <c r="G745" s="823"/>
      <c r="H745" s="824"/>
      <c r="I745" s="824"/>
      <c r="J745" s="824"/>
      <c r="K745" s="824"/>
      <c r="L745" s="824"/>
      <c r="M745" s="824"/>
      <c r="N745" s="824"/>
      <c r="O745" s="825"/>
      <c r="T745" s="133"/>
      <c r="U745" s="133"/>
      <c r="W745" s="133"/>
      <c r="X745" s="133"/>
    </row>
    <row r="746" spans="1:26" ht="28.5" customHeight="1" hidden="1">
      <c r="A746" s="193" t="s">
        <v>173</v>
      </c>
      <c r="B746" s="227" t="s">
        <v>235</v>
      </c>
      <c r="C746" s="194" t="s">
        <v>189</v>
      </c>
      <c r="D746" s="771" t="s">
        <v>350</v>
      </c>
      <c r="E746" s="772"/>
      <c r="F746" s="290" t="s">
        <v>193</v>
      </c>
      <c r="G746" s="820" t="s">
        <v>194</v>
      </c>
      <c r="H746" s="821"/>
      <c r="I746" s="821"/>
      <c r="J746" s="821"/>
      <c r="K746" s="821"/>
      <c r="L746" s="821"/>
      <c r="M746" s="821"/>
      <c r="N746" s="821"/>
      <c r="O746" s="822"/>
      <c r="Q746" s="166"/>
      <c r="R746" s="170"/>
      <c r="S746" s="166"/>
      <c r="T746" s="192"/>
      <c r="U746" s="192"/>
      <c r="V746" s="166"/>
      <c r="W746" s="192"/>
      <c r="X746" s="192"/>
      <c r="Y746" s="166"/>
      <c r="Z746" s="166"/>
    </row>
    <row r="747" spans="1:24" ht="37.5" customHeight="1" hidden="1">
      <c r="A747" s="455" t="s">
        <v>133</v>
      </c>
      <c r="B747" s="299"/>
      <c r="C747" s="298"/>
      <c r="D747" s="798"/>
      <c r="E747" s="798"/>
      <c r="F747" s="298"/>
      <c r="G747" s="817"/>
      <c r="H747" s="818"/>
      <c r="I747" s="818"/>
      <c r="J747" s="818"/>
      <c r="K747" s="818"/>
      <c r="L747" s="818"/>
      <c r="M747" s="818"/>
      <c r="N747" s="818"/>
      <c r="O747" s="819"/>
      <c r="T747" s="133"/>
      <c r="U747" s="133"/>
      <c r="W747" s="133"/>
      <c r="X747" s="133"/>
    </row>
    <row r="748" spans="1:24" ht="37.5" customHeight="1" hidden="1">
      <c r="A748" s="455"/>
      <c r="B748" s="299"/>
      <c r="C748" s="298"/>
      <c r="D748" s="798"/>
      <c r="E748" s="798"/>
      <c r="F748" s="298"/>
      <c r="G748" s="817"/>
      <c r="H748" s="818"/>
      <c r="I748" s="818"/>
      <c r="J748" s="818"/>
      <c r="K748" s="818"/>
      <c r="L748" s="818"/>
      <c r="M748" s="818"/>
      <c r="N748" s="818"/>
      <c r="O748" s="819"/>
      <c r="T748" s="133"/>
      <c r="U748" s="133"/>
      <c r="W748" s="133"/>
      <c r="X748" s="133"/>
    </row>
    <row r="749" spans="1:26" ht="37.5" customHeight="1" hidden="1">
      <c r="A749" s="455"/>
      <c r="B749" s="299"/>
      <c r="C749" s="298"/>
      <c r="D749" s="798"/>
      <c r="E749" s="798"/>
      <c r="F749" s="298"/>
      <c r="G749" s="817"/>
      <c r="H749" s="818"/>
      <c r="I749" s="818"/>
      <c r="J749" s="818"/>
      <c r="K749" s="818"/>
      <c r="L749" s="818"/>
      <c r="M749" s="818"/>
      <c r="N749" s="818"/>
      <c r="O749" s="819"/>
      <c r="T749" s="133"/>
      <c r="U749" s="133"/>
      <c r="Z749" s="133"/>
    </row>
    <row r="750" spans="1:21" ht="37.5" customHeight="1" hidden="1">
      <c r="A750" s="455"/>
      <c r="B750" s="299"/>
      <c r="C750" s="298"/>
      <c r="D750" s="798"/>
      <c r="E750" s="798"/>
      <c r="F750" s="298"/>
      <c r="G750" s="817"/>
      <c r="H750" s="818"/>
      <c r="I750" s="818"/>
      <c r="J750" s="818"/>
      <c r="K750" s="818"/>
      <c r="L750" s="818"/>
      <c r="M750" s="818"/>
      <c r="N750" s="818"/>
      <c r="O750" s="819"/>
      <c r="T750" s="133"/>
      <c r="U750" s="133"/>
    </row>
    <row r="751" spans="1:15" ht="37.5" customHeight="1" hidden="1">
      <c r="A751" s="455"/>
      <c r="B751" s="299"/>
      <c r="C751" s="298"/>
      <c r="D751" s="798"/>
      <c r="E751" s="798"/>
      <c r="F751" s="298"/>
      <c r="G751" s="817"/>
      <c r="H751" s="818"/>
      <c r="I751" s="818"/>
      <c r="J751" s="818"/>
      <c r="K751" s="818"/>
      <c r="L751" s="818"/>
      <c r="M751" s="818"/>
      <c r="N751" s="818"/>
      <c r="O751" s="819"/>
    </row>
    <row r="752" spans="1:15" ht="37.5" customHeight="1" hidden="1">
      <c r="A752" s="455"/>
      <c r="B752" s="299"/>
      <c r="C752" s="298"/>
      <c r="D752" s="798"/>
      <c r="E752" s="798"/>
      <c r="F752" s="298"/>
      <c r="G752" s="817"/>
      <c r="H752" s="818"/>
      <c r="I752" s="818"/>
      <c r="J752" s="818"/>
      <c r="K752" s="818"/>
      <c r="L752" s="818"/>
      <c r="M752" s="818"/>
      <c r="N752" s="818"/>
      <c r="O752" s="819"/>
    </row>
    <row r="753" spans="1:15" ht="37.5" customHeight="1" hidden="1">
      <c r="A753" s="455"/>
      <c r="B753" s="299"/>
      <c r="C753" s="298"/>
      <c r="D753" s="798"/>
      <c r="E753" s="798"/>
      <c r="F753" s="298"/>
      <c r="G753" s="817"/>
      <c r="H753" s="818"/>
      <c r="I753" s="818"/>
      <c r="J753" s="818"/>
      <c r="K753" s="818"/>
      <c r="L753" s="818"/>
      <c r="M753" s="818"/>
      <c r="N753" s="818"/>
      <c r="O753" s="819"/>
    </row>
    <row r="754" spans="1:15" ht="37.5" customHeight="1" hidden="1">
      <c r="A754" s="455"/>
      <c r="B754" s="299"/>
      <c r="C754" s="298"/>
      <c r="D754" s="798"/>
      <c r="E754" s="798"/>
      <c r="F754" s="298"/>
      <c r="G754" s="817"/>
      <c r="H754" s="818"/>
      <c r="I754" s="818"/>
      <c r="J754" s="818"/>
      <c r="K754" s="818"/>
      <c r="L754" s="818"/>
      <c r="M754" s="818"/>
      <c r="N754" s="818"/>
      <c r="O754" s="819"/>
    </row>
    <row r="755" spans="1:22" ht="37.5" customHeight="1" hidden="1">
      <c r="A755" s="455"/>
      <c r="B755" s="299"/>
      <c r="C755" s="298"/>
      <c r="D755" s="798"/>
      <c r="E755" s="798"/>
      <c r="F755" s="298"/>
      <c r="G755" s="817"/>
      <c r="H755" s="818"/>
      <c r="I755" s="818"/>
      <c r="J755" s="818"/>
      <c r="K755" s="818"/>
      <c r="L755" s="818"/>
      <c r="M755" s="818"/>
      <c r="N755" s="818"/>
      <c r="O755" s="819"/>
      <c r="V755" s="133"/>
    </row>
    <row r="756" spans="1:15" ht="37.5" customHeight="1" hidden="1" thickBot="1">
      <c r="A756" s="826"/>
      <c r="B756" s="301"/>
      <c r="C756" s="329"/>
      <c r="D756" s="829"/>
      <c r="E756" s="829"/>
      <c r="F756" s="329"/>
      <c r="G756" s="823"/>
      <c r="H756" s="824"/>
      <c r="I756" s="824"/>
      <c r="J756" s="824"/>
      <c r="K756" s="824"/>
      <c r="L756" s="824"/>
      <c r="M756" s="824"/>
      <c r="N756" s="824"/>
      <c r="O756" s="825"/>
    </row>
    <row r="757" spans="1:15" ht="18" customHeight="1" thickBot="1">
      <c r="A757" s="828"/>
      <c r="B757" s="828"/>
      <c r="C757" s="828"/>
      <c r="D757" s="828"/>
      <c r="E757" s="828"/>
      <c r="F757" s="828"/>
      <c r="G757" s="828"/>
      <c r="H757" s="828"/>
      <c r="I757" s="828"/>
      <c r="J757" s="828"/>
      <c r="K757" s="828"/>
      <c r="L757" s="828"/>
      <c r="M757" s="828"/>
      <c r="N757" s="828"/>
      <c r="O757" s="828"/>
    </row>
    <row r="758" spans="1:15" ht="40.5" customHeight="1">
      <c r="A758" s="831" t="s">
        <v>382</v>
      </c>
      <c r="B758" s="832"/>
      <c r="C758" s="832"/>
      <c r="D758" s="832"/>
      <c r="E758" s="832"/>
      <c r="F758" s="832"/>
      <c r="G758" s="832"/>
      <c r="H758" s="832"/>
      <c r="I758" s="832"/>
      <c r="J758" s="832"/>
      <c r="K758" s="832"/>
      <c r="L758" s="832"/>
      <c r="M758" s="832"/>
      <c r="N758" s="832"/>
      <c r="O758" s="833"/>
    </row>
    <row r="759" spans="1:15" ht="40.5" customHeight="1" thickBot="1">
      <c r="A759" s="834" t="s">
        <v>383</v>
      </c>
      <c r="B759" s="835"/>
      <c r="C759" s="835"/>
      <c r="D759" s="835"/>
      <c r="E759" s="835"/>
      <c r="F759" s="835"/>
      <c r="G759" s="835"/>
      <c r="H759" s="835"/>
      <c r="I759" s="835"/>
      <c r="J759" s="835"/>
      <c r="K759" s="835"/>
      <c r="L759" s="835"/>
      <c r="M759" s="835"/>
      <c r="N759" s="835"/>
      <c r="O759" s="836"/>
    </row>
    <row r="760" spans="1:15" ht="18" customHeight="1" thickBot="1">
      <c r="A760" s="837"/>
      <c r="B760" s="837"/>
      <c r="C760" s="837"/>
      <c r="D760" s="837"/>
      <c r="E760" s="837"/>
      <c r="F760" s="837"/>
      <c r="G760" s="837"/>
      <c r="H760" s="837"/>
      <c r="I760" s="837"/>
      <c r="J760" s="837"/>
      <c r="K760" s="837"/>
      <c r="L760" s="837"/>
      <c r="M760" s="837"/>
      <c r="N760" s="837"/>
      <c r="O760" s="837"/>
    </row>
    <row r="761" spans="1:15" ht="24.75" customHeight="1">
      <c r="A761" s="555" t="s">
        <v>195</v>
      </c>
      <c r="B761" s="556"/>
      <c r="C761" s="556"/>
      <c r="D761" s="556"/>
      <c r="E761" s="556"/>
      <c r="F761" s="556"/>
      <c r="G761" s="556"/>
      <c r="H761" s="556"/>
      <c r="I761" s="556"/>
      <c r="J761" s="556"/>
      <c r="K761" s="556"/>
      <c r="L761" s="556"/>
      <c r="M761" s="556"/>
      <c r="N761" s="556"/>
      <c r="O761" s="557"/>
    </row>
    <row r="762" spans="1:15" ht="28.5" customHeight="1">
      <c r="A762" s="230" t="s">
        <v>35</v>
      </c>
      <c r="B762" s="232" t="s">
        <v>235</v>
      </c>
      <c r="C762" s="175" t="s">
        <v>189</v>
      </c>
      <c r="D762" s="782" t="s">
        <v>192</v>
      </c>
      <c r="E762" s="782"/>
      <c r="F762" s="547" t="s">
        <v>70</v>
      </c>
      <c r="G762" s="548"/>
      <c r="H762" s="548"/>
      <c r="I762" s="548"/>
      <c r="J762" s="547" t="s">
        <v>384</v>
      </c>
      <c r="K762" s="548"/>
      <c r="L762" s="839"/>
      <c r="M762" s="782" t="s">
        <v>197</v>
      </c>
      <c r="N762" s="782"/>
      <c r="O762" s="838"/>
    </row>
    <row r="763" spans="1:15" ht="28.5" customHeight="1">
      <c r="A763" s="455" t="s">
        <v>131</v>
      </c>
      <c r="B763" s="299" t="s">
        <v>625</v>
      </c>
      <c r="C763" s="300" t="s">
        <v>574</v>
      </c>
      <c r="D763" s="830" t="s">
        <v>630</v>
      </c>
      <c r="E763" s="830"/>
      <c r="F763" s="494" t="s">
        <v>227</v>
      </c>
      <c r="G763" s="495"/>
      <c r="H763" s="495"/>
      <c r="I763" s="496"/>
      <c r="J763" s="480" t="s">
        <v>633</v>
      </c>
      <c r="K763" s="481"/>
      <c r="L763" s="482"/>
      <c r="M763" s="480" t="s">
        <v>626</v>
      </c>
      <c r="N763" s="481"/>
      <c r="O763" s="827"/>
    </row>
    <row r="764" spans="1:15" ht="28.5" customHeight="1">
      <c r="A764" s="455"/>
      <c r="B764" s="299"/>
      <c r="C764" s="300" t="s">
        <v>553</v>
      </c>
      <c r="D764" s="830" t="s">
        <v>627</v>
      </c>
      <c r="E764" s="830"/>
      <c r="F764" s="494" t="s">
        <v>226</v>
      </c>
      <c r="G764" s="495"/>
      <c r="H764" s="495"/>
      <c r="I764" s="496"/>
      <c r="J764" s="480" t="s">
        <v>628</v>
      </c>
      <c r="K764" s="481"/>
      <c r="L764" s="482"/>
      <c r="M764" s="480" t="s">
        <v>629</v>
      </c>
      <c r="N764" s="481"/>
      <c r="O764" s="827"/>
    </row>
    <row r="765" spans="1:15" ht="28.5" customHeight="1">
      <c r="A765" s="455"/>
      <c r="B765" s="299"/>
      <c r="C765" s="300"/>
      <c r="D765" s="830"/>
      <c r="E765" s="830"/>
      <c r="F765" s="494"/>
      <c r="G765" s="495"/>
      <c r="H765" s="495"/>
      <c r="I765" s="496"/>
      <c r="J765" s="480"/>
      <c r="K765" s="481"/>
      <c r="L765" s="482"/>
      <c r="M765" s="480"/>
      <c r="N765" s="481"/>
      <c r="O765" s="827"/>
    </row>
    <row r="766" spans="1:15" ht="28.5" customHeight="1">
      <c r="A766" s="455"/>
      <c r="B766" s="299"/>
      <c r="C766" s="300"/>
      <c r="D766" s="830"/>
      <c r="E766" s="830"/>
      <c r="F766" s="494"/>
      <c r="G766" s="495"/>
      <c r="H766" s="495"/>
      <c r="I766" s="496"/>
      <c r="J766" s="480"/>
      <c r="K766" s="481"/>
      <c r="L766" s="482"/>
      <c r="M766" s="480"/>
      <c r="N766" s="481"/>
      <c r="O766" s="827"/>
    </row>
    <row r="767" spans="1:17" ht="28.5" customHeight="1">
      <c r="A767" s="455"/>
      <c r="B767" s="299"/>
      <c r="C767" s="300"/>
      <c r="D767" s="830"/>
      <c r="E767" s="830"/>
      <c r="F767" s="494"/>
      <c r="G767" s="495"/>
      <c r="H767" s="495"/>
      <c r="I767" s="496"/>
      <c r="J767" s="480"/>
      <c r="K767" s="481"/>
      <c r="L767" s="482"/>
      <c r="M767" s="480"/>
      <c r="N767" s="481"/>
      <c r="O767" s="827"/>
      <c r="Q767" s="131" t="s">
        <v>348</v>
      </c>
    </row>
    <row r="768" spans="1:17" ht="28.5" customHeight="1">
      <c r="A768" s="455"/>
      <c r="B768" s="299"/>
      <c r="C768" s="300"/>
      <c r="D768" s="830"/>
      <c r="E768" s="830"/>
      <c r="F768" s="494"/>
      <c r="G768" s="495"/>
      <c r="H768" s="495"/>
      <c r="I768" s="496"/>
      <c r="J768" s="480"/>
      <c r="K768" s="481"/>
      <c r="L768" s="482"/>
      <c r="M768" s="480"/>
      <c r="N768" s="481"/>
      <c r="O768" s="827"/>
      <c r="Q768" s="130" t="s">
        <v>225</v>
      </c>
    </row>
    <row r="769" spans="1:17" ht="28.5" customHeight="1">
      <c r="A769" s="455"/>
      <c r="B769" s="299"/>
      <c r="C769" s="300"/>
      <c r="D769" s="830"/>
      <c r="E769" s="830"/>
      <c r="F769" s="494"/>
      <c r="G769" s="495"/>
      <c r="H769" s="495"/>
      <c r="I769" s="496"/>
      <c r="J769" s="480"/>
      <c r="K769" s="481"/>
      <c r="L769" s="482"/>
      <c r="M769" s="480"/>
      <c r="N769" s="481"/>
      <c r="O769" s="827"/>
      <c r="Q769" s="180" t="s">
        <v>176</v>
      </c>
    </row>
    <row r="770" spans="1:17" ht="28.5" customHeight="1">
      <c r="A770" s="455"/>
      <c r="B770" s="299"/>
      <c r="C770" s="300"/>
      <c r="D770" s="830"/>
      <c r="E770" s="830"/>
      <c r="F770" s="494"/>
      <c r="G770" s="495"/>
      <c r="H770" s="495"/>
      <c r="I770" s="496"/>
      <c r="J770" s="480"/>
      <c r="K770" s="481"/>
      <c r="L770" s="482"/>
      <c r="M770" s="480"/>
      <c r="N770" s="481"/>
      <c r="O770" s="827"/>
      <c r="Q770" s="180" t="s">
        <v>178</v>
      </c>
    </row>
    <row r="771" spans="1:17" ht="28.5" customHeight="1">
      <c r="A771" s="455"/>
      <c r="B771" s="299"/>
      <c r="C771" s="300"/>
      <c r="D771" s="830"/>
      <c r="E771" s="830"/>
      <c r="F771" s="494"/>
      <c r="G771" s="495"/>
      <c r="H771" s="495"/>
      <c r="I771" s="496"/>
      <c r="J771" s="480"/>
      <c r="K771" s="481"/>
      <c r="L771" s="482"/>
      <c r="M771" s="480"/>
      <c r="N771" s="481"/>
      <c r="O771" s="827"/>
      <c r="Q771" s="180" t="s">
        <v>226</v>
      </c>
    </row>
    <row r="772" spans="1:17" ht="28.5" customHeight="1" thickBot="1">
      <c r="A772" s="826"/>
      <c r="B772" s="301"/>
      <c r="C772" s="302"/>
      <c r="D772" s="854"/>
      <c r="E772" s="854"/>
      <c r="F772" s="713"/>
      <c r="G772" s="849"/>
      <c r="H772" s="849"/>
      <c r="I772" s="850"/>
      <c r="J772" s="840"/>
      <c r="K772" s="841"/>
      <c r="L772" s="857"/>
      <c r="M772" s="840"/>
      <c r="N772" s="841"/>
      <c r="O772" s="842"/>
      <c r="Q772" s="180" t="s">
        <v>227</v>
      </c>
    </row>
    <row r="773" spans="1:17" ht="28.5" customHeight="1">
      <c r="A773" s="226" t="s">
        <v>35</v>
      </c>
      <c r="B773" s="194" t="s">
        <v>235</v>
      </c>
      <c r="C773" s="174" t="s">
        <v>189</v>
      </c>
      <c r="D773" s="855" t="s">
        <v>192</v>
      </c>
      <c r="E773" s="856"/>
      <c r="F773" s="858" t="s">
        <v>71</v>
      </c>
      <c r="G773" s="858"/>
      <c r="H773" s="858"/>
      <c r="I773" s="858"/>
      <c r="J773" s="813" t="s">
        <v>196</v>
      </c>
      <c r="K773" s="813"/>
      <c r="L773" s="853"/>
      <c r="M773" s="812" t="s">
        <v>197</v>
      </c>
      <c r="N773" s="813"/>
      <c r="O773" s="814"/>
      <c r="Q773" s="180" t="s">
        <v>188</v>
      </c>
    </row>
    <row r="774" spans="1:15" ht="28.5" customHeight="1">
      <c r="A774" s="455" t="s">
        <v>168</v>
      </c>
      <c r="B774" s="299" t="s">
        <v>625</v>
      </c>
      <c r="C774" s="303" t="s">
        <v>574</v>
      </c>
      <c r="D774" s="851" t="s">
        <v>631</v>
      </c>
      <c r="E774" s="852"/>
      <c r="F774" s="494" t="s">
        <v>227</v>
      </c>
      <c r="G774" s="495"/>
      <c r="H774" s="495"/>
      <c r="I774" s="496"/>
      <c r="J774" s="859" t="s">
        <v>632</v>
      </c>
      <c r="K774" s="860"/>
      <c r="L774" s="861"/>
      <c r="M774" s="480" t="s">
        <v>626</v>
      </c>
      <c r="N774" s="481"/>
      <c r="O774" s="827"/>
    </row>
    <row r="775" spans="1:15" ht="28.5" customHeight="1">
      <c r="A775" s="455"/>
      <c r="B775" s="299"/>
      <c r="C775" s="303" t="s">
        <v>553</v>
      </c>
      <c r="D775" s="851" t="s">
        <v>634</v>
      </c>
      <c r="E775" s="852"/>
      <c r="F775" s="494" t="s">
        <v>226</v>
      </c>
      <c r="G775" s="495"/>
      <c r="H775" s="495"/>
      <c r="I775" s="496"/>
      <c r="J775" s="843" t="s">
        <v>628</v>
      </c>
      <c r="K775" s="844"/>
      <c r="L775" s="845"/>
      <c r="M775" s="846" t="s">
        <v>635</v>
      </c>
      <c r="N775" s="847"/>
      <c r="O775" s="848"/>
    </row>
    <row r="776" spans="1:15" ht="28.5" customHeight="1">
      <c r="A776" s="455"/>
      <c r="B776" s="299"/>
      <c r="C776" s="303"/>
      <c r="D776" s="851"/>
      <c r="E776" s="852"/>
      <c r="F776" s="494"/>
      <c r="G776" s="495"/>
      <c r="H776" s="495"/>
      <c r="I776" s="496"/>
      <c r="J776" s="843"/>
      <c r="K776" s="844"/>
      <c r="L776" s="845"/>
      <c r="M776" s="846"/>
      <c r="N776" s="847"/>
      <c r="O776" s="848"/>
    </row>
    <row r="777" spans="1:15" ht="28.5" customHeight="1">
      <c r="A777" s="455"/>
      <c r="B777" s="299"/>
      <c r="C777" s="303"/>
      <c r="D777" s="851"/>
      <c r="E777" s="852"/>
      <c r="F777" s="494"/>
      <c r="G777" s="495"/>
      <c r="H777" s="495"/>
      <c r="I777" s="496"/>
      <c r="J777" s="843"/>
      <c r="K777" s="844"/>
      <c r="L777" s="845"/>
      <c r="M777" s="846"/>
      <c r="N777" s="847"/>
      <c r="O777" s="848"/>
    </row>
    <row r="778" spans="1:15" ht="28.5" customHeight="1">
      <c r="A778" s="455"/>
      <c r="B778" s="299"/>
      <c r="C778" s="303"/>
      <c r="D778" s="851"/>
      <c r="E778" s="852"/>
      <c r="F778" s="494"/>
      <c r="G778" s="495"/>
      <c r="H778" s="495"/>
      <c r="I778" s="496"/>
      <c r="J778" s="843"/>
      <c r="K778" s="844"/>
      <c r="L778" s="845"/>
      <c r="M778" s="846"/>
      <c r="N778" s="847"/>
      <c r="O778" s="848"/>
    </row>
    <row r="779" spans="1:15" ht="28.5" customHeight="1">
      <c r="A779" s="455"/>
      <c r="B779" s="299"/>
      <c r="C779" s="303"/>
      <c r="D779" s="851"/>
      <c r="E779" s="852"/>
      <c r="F779" s="494"/>
      <c r="G779" s="495"/>
      <c r="H779" s="495"/>
      <c r="I779" s="496"/>
      <c r="J779" s="843"/>
      <c r="K779" s="844"/>
      <c r="L779" s="845"/>
      <c r="M779" s="846"/>
      <c r="N779" s="847"/>
      <c r="O779" s="848"/>
    </row>
    <row r="780" spans="1:15" ht="28.5" customHeight="1">
      <c r="A780" s="455"/>
      <c r="B780" s="299"/>
      <c r="C780" s="303"/>
      <c r="D780" s="851"/>
      <c r="E780" s="852"/>
      <c r="F780" s="494"/>
      <c r="G780" s="495"/>
      <c r="H780" s="495"/>
      <c r="I780" s="496"/>
      <c r="J780" s="843"/>
      <c r="K780" s="844"/>
      <c r="L780" s="845"/>
      <c r="M780" s="846"/>
      <c r="N780" s="847"/>
      <c r="O780" s="848"/>
    </row>
    <row r="781" spans="1:15" ht="28.5" customHeight="1">
      <c r="A781" s="455"/>
      <c r="B781" s="299"/>
      <c r="C781" s="303"/>
      <c r="D781" s="851"/>
      <c r="E781" s="852"/>
      <c r="F781" s="494"/>
      <c r="G781" s="495"/>
      <c r="H781" s="495"/>
      <c r="I781" s="496"/>
      <c r="J781" s="843"/>
      <c r="K781" s="844"/>
      <c r="L781" s="845"/>
      <c r="M781" s="846"/>
      <c r="N781" s="847"/>
      <c r="O781" s="848"/>
    </row>
    <row r="782" spans="1:15" ht="28.5" customHeight="1">
      <c r="A782" s="455"/>
      <c r="B782" s="299"/>
      <c r="C782" s="303"/>
      <c r="D782" s="851"/>
      <c r="E782" s="852"/>
      <c r="F782" s="494"/>
      <c r="G782" s="495"/>
      <c r="H782" s="495"/>
      <c r="I782" s="496"/>
      <c r="J782" s="843"/>
      <c r="K782" s="844"/>
      <c r="L782" s="845"/>
      <c r="M782" s="846"/>
      <c r="N782" s="847"/>
      <c r="O782" s="848"/>
    </row>
    <row r="783" spans="1:15" ht="28.5" customHeight="1" thickBot="1">
      <c r="A783" s="826"/>
      <c r="B783" s="301"/>
      <c r="C783" s="304"/>
      <c r="D783" s="803"/>
      <c r="E783" s="804"/>
      <c r="F783" s="713"/>
      <c r="G783" s="849"/>
      <c r="H783" s="849"/>
      <c r="I783" s="850"/>
      <c r="J783" s="862"/>
      <c r="K783" s="863"/>
      <c r="L783" s="864"/>
      <c r="M783" s="533"/>
      <c r="N783" s="532"/>
      <c r="O783" s="543"/>
    </row>
    <row r="784" spans="1:15" ht="28.5" customHeight="1" hidden="1">
      <c r="A784" s="230" t="s">
        <v>35</v>
      </c>
      <c r="B784" s="194" t="s">
        <v>235</v>
      </c>
      <c r="C784" s="174" t="s">
        <v>189</v>
      </c>
      <c r="D784" s="855" t="s">
        <v>192</v>
      </c>
      <c r="E784" s="856"/>
      <c r="F784" s="820" t="s">
        <v>71</v>
      </c>
      <c r="G784" s="821"/>
      <c r="H784" s="821"/>
      <c r="I784" s="821"/>
      <c r="J784" s="812" t="s">
        <v>385</v>
      </c>
      <c r="K784" s="813"/>
      <c r="L784" s="853"/>
      <c r="M784" s="812" t="s">
        <v>197</v>
      </c>
      <c r="N784" s="813"/>
      <c r="O784" s="814"/>
    </row>
    <row r="785" spans="1:15" ht="28.5" customHeight="1" hidden="1">
      <c r="A785" s="455" t="s">
        <v>133</v>
      </c>
      <c r="B785" s="299"/>
      <c r="C785" s="303"/>
      <c r="D785" s="851"/>
      <c r="E785" s="852"/>
      <c r="F785" s="494"/>
      <c r="G785" s="495"/>
      <c r="H785" s="495"/>
      <c r="I785" s="496"/>
      <c r="J785" s="859"/>
      <c r="K785" s="860"/>
      <c r="L785" s="861"/>
      <c r="M785" s="480"/>
      <c r="N785" s="481"/>
      <c r="O785" s="827"/>
    </row>
    <row r="786" spans="1:27" s="131" customFormat="1" ht="28.5" customHeight="1" hidden="1">
      <c r="A786" s="455"/>
      <c r="B786" s="299"/>
      <c r="C786" s="303"/>
      <c r="D786" s="851"/>
      <c r="E786" s="852"/>
      <c r="F786" s="494"/>
      <c r="G786" s="495"/>
      <c r="H786" s="495"/>
      <c r="I786" s="496"/>
      <c r="J786" s="843"/>
      <c r="K786" s="844"/>
      <c r="L786" s="845"/>
      <c r="M786" s="846"/>
      <c r="N786" s="847"/>
      <c r="O786" s="848"/>
      <c r="Q786" s="130"/>
      <c r="S786" s="130"/>
      <c r="T786" s="130"/>
      <c r="U786" s="130"/>
      <c r="V786" s="130"/>
      <c r="W786" s="130"/>
      <c r="X786" s="130"/>
      <c r="Y786" s="130"/>
      <c r="Z786" s="130"/>
      <c r="AA786" s="130"/>
    </row>
    <row r="787" spans="1:27" ht="28.5" customHeight="1" hidden="1">
      <c r="A787" s="455"/>
      <c r="B787" s="299"/>
      <c r="C787" s="303"/>
      <c r="D787" s="851"/>
      <c r="E787" s="852"/>
      <c r="F787" s="494"/>
      <c r="G787" s="495"/>
      <c r="H787" s="495"/>
      <c r="I787" s="496"/>
      <c r="J787" s="843"/>
      <c r="K787" s="844"/>
      <c r="L787" s="845"/>
      <c r="M787" s="846"/>
      <c r="N787" s="847"/>
      <c r="O787" s="848"/>
      <c r="AA787" s="131"/>
    </row>
    <row r="788" spans="1:15" ht="28.5" customHeight="1" hidden="1">
      <c r="A788" s="455"/>
      <c r="B788" s="299"/>
      <c r="C788" s="303"/>
      <c r="D788" s="851"/>
      <c r="E788" s="852"/>
      <c r="F788" s="494"/>
      <c r="G788" s="495"/>
      <c r="H788" s="495"/>
      <c r="I788" s="496"/>
      <c r="J788" s="843"/>
      <c r="K788" s="844"/>
      <c r="L788" s="845"/>
      <c r="M788" s="846"/>
      <c r="N788" s="847"/>
      <c r="O788" s="848"/>
    </row>
    <row r="789" spans="1:15" ht="28.5" customHeight="1" hidden="1">
      <c r="A789" s="455"/>
      <c r="B789" s="299"/>
      <c r="C789" s="303"/>
      <c r="D789" s="851"/>
      <c r="E789" s="852"/>
      <c r="F789" s="494"/>
      <c r="G789" s="495"/>
      <c r="H789" s="495"/>
      <c r="I789" s="496"/>
      <c r="J789" s="843"/>
      <c r="K789" s="844"/>
      <c r="L789" s="845"/>
      <c r="M789" s="846"/>
      <c r="N789" s="847"/>
      <c r="O789" s="848"/>
    </row>
    <row r="790" spans="1:15" ht="28.5" customHeight="1" hidden="1">
      <c r="A790" s="455"/>
      <c r="B790" s="299"/>
      <c r="C790" s="303"/>
      <c r="D790" s="851"/>
      <c r="E790" s="852"/>
      <c r="F790" s="494"/>
      <c r="G790" s="495"/>
      <c r="H790" s="495"/>
      <c r="I790" s="496"/>
      <c r="J790" s="843"/>
      <c r="K790" s="844"/>
      <c r="L790" s="845"/>
      <c r="M790" s="846"/>
      <c r="N790" s="847"/>
      <c r="O790" s="848"/>
    </row>
    <row r="791" spans="1:15" ht="28.5" customHeight="1" hidden="1">
      <c r="A791" s="455"/>
      <c r="B791" s="299"/>
      <c r="C791" s="303"/>
      <c r="D791" s="851"/>
      <c r="E791" s="852"/>
      <c r="F791" s="494"/>
      <c r="G791" s="495"/>
      <c r="H791" s="495"/>
      <c r="I791" s="496"/>
      <c r="J791" s="843"/>
      <c r="K791" s="844"/>
      <c r="L791" s="845"/>
      <c r="M791" s="846"/>
      <c r="N791" s="847"/>
      <c r="O791" s="848"/>
    </row>
    <row r="792" spans="1:15" ht="28.5" customHeight="1" hidden="1">
      <c r="A792" s="455"/>
      <c r="B792" s="299"/>
      <c r="C792" s="303"/>
      <c r="D792" s="851"/>
      <c r="E792" s="852"/>
      <c r="F792" s="494"/>
      <c r="G792" s="495"/>
      <c r="H792" s="495"/>
      <c r="I792" s="496"/>
      <c r="J792" s="843"/>
      <c r="K792" s="844"/>
      <c r="L792" s="845"/>
      <c r="M792" s="846"/>
      <c r="N792" s="847"/>
      <c r="O792" s="848"/>
    </row>
    <row r="793" spans="1:15" ht="28.5" customHeight="1" hidden="1">
      <c r="A793" s="455"/>
      <c r="B793" s="299"/>
      <c r="C793" s="303"/>
      <c r="D793" s="851"/>
      <c r="E793" s="852"/>
      <c r="F793" s="494"/>
      <c r="G793" s="495"/>
      <c r="H793" s="495"/>
      <c r="I793" s="496"/>
      <c r="J793" s="843"/>
      <c r="K793" s="844"/>
      <c r="L793" s="845"/>
      <c r="M793" s="846"/>
      <c r="N793" s="847"/>
      <c r="O793" s="848"/>
    </row>
    <row r="794" spans="1:15" ht="28.5" customHeight="1" hidden="1" thickBot="1">
      <c r="A794" s="826"/>
      <c r="B794" s="301"/>
      <c r="C794" s="304"/>
      <c r="D794" s="803"/>
      <c r="E794" s="804"/>
      <c r="F794" s="713"/>
      <c r="G794" s="849"/>
      <c r="H794" s="849"/>
      <c r="I794" s="850"/>
      <c r="J794" s="862"/>
      <c r="K794" s="863"/>
      <c r="L794" s="864"/>
      <c r="M794" s="533"/>
      <c r="N794" s="532"/>
      <c r="O794" s="543"/>
    </row>
    <row r="795" spans="1:15" ht="39.75" customHeight="1">
      <c r="A795" s="831" t="s">
        <v>417</v>
      </c>
      <c r="B795" s="832"/>
      <c r="C795" s="832"/>
      <c r="D795" s="832"/>
      <c r="E795" s="832"/>
      <c r="F795" s="832"/>
      <c r="G795" s="832"/>
      <c r="H795" s="832"/>
      <c r="I795" s="832"/>
      <c r="J795" s="832"/>
      <c r="K795" s="832"/>
      <c r="L795" s="832"/>
      <c r="M795" s="832"/>
      <c r="N795" s="832"/>
      <c r="O795" s="833"/>
    </row>
    <row r="796" spans="1:15" ht="39.75" customHeight="1" thickBot="1">
      <c r="A796" s="921" t="s">
        <v>398</v>
      </c>
      <c r="B796" s="922"/>
      <c r="C796" s="922"/>
      <c r="D796" s="922"/>
      <c r="E796" s="922"/>
      <c r="F796" s="922"/>
      <c r="G796" s="922"/>
      <c r="H796" s="922"/>
      <c r="I796" s="922"/>
      <c r="J796" s="922"/>
      <c r="K796" s="922"/>
      <c r="L796" s="922"/>
      <c r="M796" s="922"/>
      <c r="N796" s="922"/>
      <c r="O796" s="923"/>
    </row>
    <row r="797" spans="1:15" ht="18" customHeight="1" thickBot="1">
      <c r="A797" s="920"/>
      <c r="B797" s="920"/>
      <c r="C797" s="920"/>
      <c r="D797" s="920"/>
      <c r="E797" s="920"/>
      <c r="F797" s="920"/>
      <c r="G797" s="920"/>
      <c r="H797" s="920"/>
      <c r="I797" s="920"/>
      <c r="J797" s="920"/>
      <c r="K797" s="920"/>
      <c r="L797" s="920"/>
      <c r="M797" s="920"/>
      <c r="N797" s="920"/>
      <c r="O797" s="920"/>
    </row>
    <row r="798" spans="1:15" ht="21" customHeight="1">
      <c r="A798" s="591" t="s">
        <v>386</v>
      </c>
      <c r="B798" s="592"/>
      <c r="C798" s="592"/>
      <c r="D798" s="609"/>
      <c r="E798" s="609"/>
      <c r="F798" s="609"/>
      <c r="G798" s="609"/>
      <c r="H798" s="609"/>
      <c r="I798" s="609"/>
      <c r="J798" s="609"/>
      <c r="K798" s="609"/>
      <c r="L798" s="609"/>
      <c r="M798" s="609"/>
      <c r="N798" s="609"/>
      <c r="O798" s="610"/>
    </row>
    <row r="799" spans="1:15" ht="21" customHeight="1" thickBot="1">
      <c r="A799" s="794" t="s">
        <v>198</v>
      </c>
      <c r="B799" s="916"/>
      <c r="C799" s="917"/>
      <c r="D799" s="917" t="s">
        <v>75</v>
      </c>
      <c r="E799" s="918"/>
      <c r="F799" s="918"/>
      <c r="G799" s="919"/>
      <c r="H799" s="917" t="s">
        <v>74</v>
      </c>
      <c r="I799" s="918"/>
      <c r="J799" s="918"/>
      <c r="K799" s="919"/>
      <c r="L799" s="917" t="s">
        <v>73</v>
      </c>
      <c r="M799" s="918"/>
      <c r="N799" s="918"/>
      <c r="O799" s="919"/>
    </row>
    <row r="800" spans="1:15" ht="90" customHeight="1">
      <c r="A800" s="661" t="s">
        <v>519</v>
      </c>
      <c r="B800" s="662"/>
      <c r="C800" s="662"/>
      <c r="D800" s="867"/>
      <c r="E800" s="868"/>
      <c r="F800" s="868"/>
      <c r="G800" s="869"/>
      <c r="H800" s="867"/>
      <c r="I800" s="868"/>
      <c r="J800" s="868"/>
      <c r="K800" s="869"/>
      <c r="L800" s="867"/>
      <c r="M800" s="868"/>
      <c r="N800" s="868"/>
      <c r="O800" s="870"/>
    </row>
    <row r="801" spans="1:19" ht="45" customHeight="1" thickBot="1">
      <c r="A801" s="865"/>
      <c r="B801" s="866"/>
      <c r="C801" s="866"/>
      <c r="D801" s="432"/>
      <c r="E801" s="433"/>
      <c r="F801" s="430"/>
      <c r="G801" s="431"/>
      <c r="H801" s="432"/>
      <c r="I801" s="433"/>
      <c r="J801" s="430"/>
      <c r="K801" s="431"/>
      <c r="L801" s="432"/>
      <c r="M801" s="433"/>
      <c r="N801" s="430"/>
      <c r="O801" s="431"/>
      <c r="Q801" s="195"/>
      <c r="R801" s="195"/>
      <c r="S801" s="195"/>
    </row>
    <row r="802" spans="1:19" ht="90" customHeight="1">
      <c r="A802" s="661" t="s">
        <v>520</v>
      </c>
      <c r="B802" s="662"/>
      <c r="C802" s="662"/>
      <c r="D802" s="885"/>
      <c r="E802" s="886"/>
      <c r="F802" s="886"/>
      <c r="G802" s="887"/>
      <c r="H802" s="867"/>
      <c r="I802" s="868"/>
      <c r="J802" s="868"/>
      <c r="K802" s="869"/>
      <c r="L802" s="867"/>
      <c r="M802" s="868"/>
      <c r="N802" s="868"/>
      <c r="O802" s="870"/>
      <c r="Q802" s="195"/>
      <c r="R802" s="195"/>
      <c r="S802" s="195"/>
    </row>
    <row r="803" spans="1:15" ht="47.25" customHeight="1" thickBot="1">
      <c r="A803" s="865"/>
      <c r="B803" s="866"/>
      <c r="C803" s="866"/>
      <c r="D803" s="432"/>
      <c r="E803" s="433"/>
      <c r="F803" s="430"/>
      <c r="G803" s="431"/>
      <c r="H803" s="432"/>
      <c r="I803" s="433"/>
      <c r="J803" s="430"/>
      <c r="K803" s="431"/>
      <c r="L803" s="432"/>
      <c r="M803" s="433"/>
      <c r="N803" s="430"/>
      <c r="O803" s="431"/>
    </row>
    <row r="804" spans="1:15" ht="90" customHeight="1">
      <c r="A804" s="661" t="s">
        <v>521</v>
      </c>
      <c r="B804" s="662"/>
      <c r="C804" s="662"/>
      <c r="D804" s="867"/>
      <c r="E804" s="868"/>
      <c r="F804" s="868"/>
      <c r="G804" s="869"/>
      <c r="H804" s="867"/>
      <c r="I804" s="868"/>
      <c r="J804" s="868"/>
      <c r="K804" s="869"/>
      <c r="L804" s="867"/>
      <c r="M804" s="868"/>
      <c r="N804" s="868"/>
      <c r="O804" s="870"/>
    </row>
    <row r="805" spans="1:18" ht="46.5" customHeight="1" thickBot="1">
      <c r="A805" s="865"/>
      <c r="B805" s="866"/>
      <c r="C805" s="866"/>
      <c r="D805" s="432"/>
      <c r="E805" s="433"/>
      <c r="F805" s="430"/>
      <c r="G805" s="431"/>
      <c r="H805" s="432"/>
      <c r="I805" s="433"/>
      <c r="J805" s="430"/>
      <c r="K805" s="431"/>
      <c r="L805" s="432"/>
      <c r="M805" s="433"/>
      <c r="N805" s="430"/>
      <c r="O805" s="431"/>
      <c r="Q805" s="131"/>
      <c r="R805" s="133"/>
    </row>
    <row r="806" spans="1:18" ht="90" customHeight="1">
      <c r="A806" s="661" t="s">
        <v>497</v>
      </c>
      <c r="B806" s="662"/>
      <c r="C806" s="662"/>
      <c r="D806" s="867"/>
      <c r="E806" s="868"/>
      <c r="F806" s="868"/>
      <c r="G806" s="869"/>
      <c r="H806" s="867"/>
      <c r="I806" s="868"/>
      <c r="J806" s="868"/>
      <c r="K806" s="869"/>
      <c r="L806" s="867"/>
      <c r="M806" s="868"/>
      <c r="N806" s="868"/>
      <c r="O806" s="870"/>
      <c r="Q806" s="131"/>
      <c r="R806" s="133"/>
    </row>
    <row r="807" spans="1:19" ht="47.25" customHeight="1" thickBot="1">
      <c r="A807" s="865"/>
      <c r="B807" s="866"/>
      <c r="C807" s="866"/>
      <c r="D807" s="432"/>
      <c r="E807" s="433"/>
      <c r="F807" s="430"/>
      <c r="G807" s="431"/>
      <c r="H807" s="432"/>
      <c r="I807" s="433"/>
      <c r="J807" s="430"/>
      <c r="K807" s="431"/>
      <c r="L807" s="432"/>
      <c r="M807" s="433"/>
      <c r="N807" s="430"/>
      <c r="O807" s="431"/>
      <c r="Q807" s="133"/>
      <c r="S807" s="133"/>
    </row>
    <row r="808" spans="1:19" ht="21" customHeight="1">
      <c r="A808" s="878" t="s">
        <v>387</v>
      </c>
      <c r="B808" s="879"/>
      <c r="C808" s="879"/>
      <c r="D808" s="879"/>
      <c r="E808" s="879"/>
      <c r="F808" s="879"/>
      <c r="G808" s="879"/>
      <c r="H808" s="879"/>
      <c r="I808" s="879"/>
      <c r="J808" s="879"/>
      <c r="K808" s="879"/>
      <c r="L808" s="879"/>
      <c r="M808" s="879"/>
      <c r="N808" s="879"/>
      <c r="O808" s="880"/>
      <c r="Q808" s="133"/>
      <c r="S808" s="133"/>
    </row>
    <row r="809" spans="1:17" ht="21" customHeight="1">
      <c r="A809" s="570" t="s">
        <v>388</v>
      </c>
      <c r="B809" s="548"/>
      <c r="C809" s="548"/>
      <c r="D809" s="548"/>
      <c r="E809" s="548"/>
      <c r="F809" s="548"/>
      <c r="G809" s="548"/>
      <c r="H809" s="839"/>
      <c r="I809" s="547" t="s">
        <v>72</v>
      </c>
      <c r="J809" s="548"/>
      <c r="K809" s="548"/>
      <c r="L809" s="548"/>
      <c r="M809" s="548"/>
      <c r="N809" s="548"/>
      <c r="O809" s="549"/>
      <c r="Q809" s="131"/>
    </row>
    <row r="810" spans="1:17" ht="85.5" customHeight="1">
      <c r="A810" s="873"/>
      <c r="B810" s="874"/>
      <c r="C810" s="874"/>
      <c r="D810" s="874"/>
      <c r="E810" s="874"/>
      <c r="F810" s="874"/>
      <c r="G810" s="874"/>
      <c r="H810" s="874"/>
      <c r="I810" s="874"/>
      <c r="J810" s="874"/>
      <c r="K810" s="874"/>
      <c r="L810" s="874"/>
      <c r="M810" s="874"/>
      <c r="N810" s="874"/>
      <c r="O810" s="881"/>
      <c r="Q810" s="131"/>
    </row>
    <row r="811" spans="1:23" ht="36.75" customHeight="1" thickBot="1">
      <c r="A811" s="446"/>
      <c r="B811" s="447"/>
      <c r="C811" s="444"/>
      <c r="D811" s="444"/>
      <c r="E811" s="444"/>
      <c r="F811" s="444"/>
      <c r="G811" s="444"/>
      <c r="H811" s="445"/>
      <c r="I811" s="450"/>
      <c r="J811" s="447"/>
      <c r="K811" s="448"/>
      <c r="L811" s="448"/>
      <c r="M811" s="448"/>
      <c r="N811" s="448"/>
      <c r="O811" s="449"/>
      <c r="Q811" s="169"/>
      <c r="R811" s="169"/>
      <c r="S811" s="134"/>
      <c r="T811" s="134"/>
      <c r="U811" s="134"/>
      <c r="V811" s="134"/>
      <c r="W811" s="134"/>
    </row>
    <row r="812" spans="1:23" ht="18" customHeight="1" thickBot="1">
      <c r="A812" s="554"/>
      <c r="B812" s="554"/>
      <c r="C812" s="554"/>
      <c r="D812" s="554"/>
      <c r="E812" s="554"/>
      <c r="F812" s="554"/>
      <c r="G812" s="554"/>
      <c r="H812" s="554"/>
      <c r="I812" s="554"/>
      <c r="J812" s="554"/>
      <c r="K812" s="554"/>
      <c r="L812" s="554"/>
      <c r="M812" s="554"/>
      <c r="N812" s="554"/>
      <c r="O812" s="554"/>
      <c r="Q812" s="169"/>
      <c r="R812" s="169"/>
      <c r="S812" s="134"/>
      <c r="T812" s="134"/>
      <c r="U812" s="134"/>
      <c r="V812" s="134"/>
      <c r="W812" s="134"/>
    </row>
    <row r="813" spans="1:15" ht="24.75" customHeight="1">
      <c r="A813" s="878" t="s">
        <v>389</v>
      </c>
      <c r="B813" s="879"/>
      <c r="C813" s="879"/>
      <c r="D813" s="879"/>
      <c r="E813" s="879"/>
      <c r="F813" s="879"/>
      <c r="G813" s="879"/>
      <c r="H813" s="879"/>
      <c r="I813" s="879"/>
      <c r="J813" s="879"/>
      <c r="K813" s="879"/>
      <c r="L813" s="879"/>
      <c r="M813" s="879"/>
      <c r="N813" s="879"/>
      <c r="O813" s="880"/>
    </row>
    <row r="814" spans="1:15" ht="54" customHeight="1" thickBot="1">
      <c r="A814" s="875" t="s">
        <v>579</v>
      </c>
      <c r="B814" s="876"/>
      <c r="C814" s="876"/>
      <c r="D814" s="876"/>
      <c r="E814" s="876"/>
      <c r="F814" s="876"/>
      <c r="G814" s="876"/>
      <c r="H814" s="876"/>
      <c r="I814" s="876"/>
      <c r="J814" s="876"/>
      <c r="K814" s="876"/>
      <c r="L814" s="876"/>
      <c r="M814" s="876"/>
      <c r="N814" s="876"/>
      <c r="O814" s="877"/>
    </row>
    <row r="815" spans="1:15" ht="18" customHeight="1" thickBot="1">
      <c r="A815" s="554"/>
      <c r="B815" s="554"/>
      <c r="C815" s="554"/>
      <c r="D815" s="554"/>
      <c r="E815" s="554"/>
      <c r="F815" s="554"/>
      <c r="G815" s="554"/>
      <c r="H815" s="554"/>
      <c r="I815" s="554"/>
      <c r="J815" s="554"/>
      <c r="K815" s="554"/>
      <c r="L815" s="554"/>
      <c r="M815" s="554"/>
      <c r="N815" s="554"/>
      <c r="O815" s="554"/>
    </row>
    <row r="816" spans="1:15" ht="28.5" customHeight="1">
      <c r="A816" s="878" t="s">
        <v>390</v>
      </c>
      <c r="B816" s="879"/>
      <c r="C816" s="879"/>
      <c r="D816" s="879"/>
      <c r="E816" s="879"/>
      <c r="F816" s="879"/>
      <c r="G816" s="879"/>
      <c r="H816" s="879"/>
      <c r="I816" s="879"/>
      <c r="J816" s="879"/>
      <c r="K816" s="879"/>
      <c r="L816" s="879"/>
      <c r="M816" s="879"/>
      <c r="N816" s="879"/>
      <c r="O816" s="880"/>
    </row>
    <row r="817" spans="1:17" ht="30" customHeight="1">
      <c r="A817" s="904" t="s">
        <v>76</v>
      </c>
      <c r="B817" s="903"/>
      <c r="C817" s="905"/>
      <c r="D817" s="901" t="s">
        <v>199</v>
      </c>
      <c r="E817" s="901"/>
      <c r="F817" s="901"/>
      <c r="G817" s="901"/>
      <c r="H817" s="901"/>
      <c r="I817" s="901"/>
      <c r="J817" s="900" t="s">
        <v>200</v>
      </c>
      <c r="K817" s="900"/>
      <c r="L817" s="900"/>
      <c r="M817" s="900"/>
      <c r="N817" s="900"/>
      <c r="O817" s="906"/>
      <c r="Q817" s="134" t="s">
        <v>347</v>
      </c>
    </row>
    <row r="818" spans="1:17" ht="42.75" customHeight="1">
      <c r="A818" s="882" t="s">
        <v>201</v>
      </c>
      <c r="B818" s="883"/>
      <c r="C818" s="883"/>
      <c r="D818" s="871" t="s">
        <v>580</v>
      </c>
      <c r="E818" s="871"/>
      <c r="F818" s="871"/>
      <c r="G818" s="871"/>
      <c r="H818" s="871"/>
      <c r="I818" s="871"/>
      <c r="J818" s="871" t="s">
        <v>581</v>
      </c>
      <c r="K818" s="871"/>
      <c r="L818" s="871"/>
      <c r="M818" s="871"/>
      <c r="N818" s="871"/>
      <c r="O818" s="872"/>
      <c r="Q818" s="130" t="s">
        <v>201</v>
      </c>
    </row>
    <row r="819" spans="1:17" ht="42.75" customHeight="1">
      <c r="A819" s="882" t="s">
        <v>211</v>
      </c>
      <c r="B819" s="883"/>
      <c r="C819" s="883"/>
      <c r="D819" s="871" t="s">
        <v>582</v>
      </c>
      <c r="E819" s="871"/>
      <c r="F819" s="871"/>
      <c r="G819" s="871"/>
      <c r="H819" s="871"/>
      <c r="I819" s="871"/>
      <c r="J819" s="871" t="s">
        <v>583</v>
      </c>
      <c r="K819" s="871"/>
      <c r="L819" s="871"/>
      <c r="M819" s="871"/>
      <c r="N819" s="871"/>
      <c r="O819" s="872"/>
      <c r="Q819" s="130" t="s">
        <v>202</v>
      </c>
    </row>
    <row r="820" spans="1:17" ht="42.75" customHeight="1">
      <c r="A820" s="882" t="s">
        <v>208</v>
      </c>
      <c r="B820" s="883"/>
      <c r="C820" s="883"/>
      <c r="D820" s="871" t="s">
        <v>584</v>
      </c>
      <c r="E820" s="871"/>
      <c r="F820" s="871"/>
      <c r="G820" s="871"/>
      <c r="H820" s="871"/>
      <c r="I820" s="871"/>
      <c r="J820" s="871" t="s">
        <v>585</v>
      </c>
      <c r="K820" s="871"/>
      <c r="L820" s="871"/>
      <c r="M820" s="871"/>
      <c r="N820" s="871"/>
      <c r="O820" s="872"/>
      <c r="Q820" s="130" t="s">
        <v>203</v>
      </c>
    </row>
    <row r="821" spans="1:17" ht="42.75" customHeight="1">
      <c r="A821" s="882" t="s">
        <v>212</v>
      </c>
      <c r="B821" s="883"/>
      <c r="C821" s="883"/>
      <c r="D821" s="871" t="s">
        <v>586</v>
      </c>
      <c r="E821" s="871"/>
      <c r="F821" s="871"/>
      <c r="G821" s="871"/>
      <c r="H821" s="871"/>
      <c r="I821" s="871"/>
      <c r="J821" s="871" t="s">
        <v>587</v>
      </c>
      <c r="K821" s="871"/>
      <c r="L821" s="871"/>
      <c r="M821" s="871"/>
      <c r="N821" s="871"/>
      <c r="O821" s="872"/>
      <c r="Q821" s="130" t="s">
        <v>204</v>
      </c>
    </row>
    <row r="822" spans="1:17" ht="42.75" customHeight="1">
      <c r="A822" s="882"/>
      <c r="B822" s="883"/>
      <c r="C822" s="883"/>
      <c r="D822" s="871"/>
      <c r="E822" s="871"/>
      <c r="F822" s="871"/>
      <c r="G822" s="871"/>
      <c r="H822" s="871"/>
      <c r="I822" s="871"/>
      <c r="J822" s="871"/>
      <c r="K822" s="871"/>
      <c r="L822" s="871"/>
      <c r="M822" s="871"/>
      <c r="N822" s="871"/>
      <c r="O822" s="872"/>
      <c r="Q822" s="130" t="s">
        <v>205</v>
      </c>
    </row>
    <row r="823" spans="1:17" ht="42.75" customHeight="1">
      <c r="A823" s="882"/>
      <c r="B823" s="883"/>
      <c r="C823" s="883"/>
      <c r="D823" s="871"/>
      <c r="E823" s="871"/>
      <c r="F823" s="871"/>
      <c r="G823" s="871"/>
      <c r="H823" s="871"/>
      <c r="I823" s="871"/>
      <c r="J823" s="871"/>
      <c r="K823" s="871"/>
      <c r="L823" s="871"/>
      <c r="M823" s="871"/>
      <c r="N823" s="871"/>
      <c r="O823" s="872"/>
      <c r="Q823" s="130" t="s">
        <v>206</v>
      </c>
    </row>
    <row r="824" spans="1:17" ht="42.75" customHeight="1">
      <c r="A824" s="882"/>
      <c r="B824" s="883"/>
      <c r="C824" s="883"/>
      <c r="D824" s="871"/>
      <c r="E824" s="871"/>
      <c r="F824" s="871"/>
      <c r="G824" s="871"/>
      <c r="H824" s="871"/>
      <c r="I824" s="871"/>
      <c r="J824" s="871"/>
      <c r="K824" s="871"/>
      <c r="L824" s="871"/>
      <c r="M824" s="871"/>
      <c r="N824" s="871"/>
      <c r="O824" s="872"/>
      <c r="Q824" s="130" t="s">
        <v>207</v>
      </c>
    </row>
    <row r="825" spans="1:17" ht="42.75" customHeight="1">
      <c r="A825" s="882"/>
      <c r="B825" s="883"/>
      <c r="C825" s="883"/>
      <c r="D825" s="871"/>
      <c r="E825" s="871"/>
      <c r="F825" s="871"/>
      <c r="G825" s="871"/>
      <c r="H825" s="871"/>
      <c r="I825" s="871"/>
      <c r="J825" s="871"/>
      <c r="K825" s="871"/>
      <c r="L825" s="871"/>
      <c r="M825" s="871"/>
      <c r="N825" s="871"/>
      <c r="O825" s="872"/>
      <c r="Q825" s="130" t="s">
        <v>208</v>
      </c>
    </row>
    <row r="826" spans="1:17" ht="42.75" customHeight="1">
      <c r="A826" s="882"/>
      <c r="B826" s="883"/>
      <c r="C826" s="883"/>
      <c r="D826" s="871"/>
      <c r="E826" s="871"/>
      <c r="F826" s="871"/>
      <c r="G826" s="871"/>
      <c r="H826" s="871"/>
      <c r="I826" s="871"/>
      <c r="J826" s="871"/>
      <c r="K826" s="871"/>
      <c r="L826" s="871"/>
      <c r="M826" s="871"/>
      <c r="N826" s="871"/>
      <c r="O826" s="872"/>
      <c r="Q826" s="130" t="s">
        <v>209</v>
      </c>
    </row>
    <row r="827" spans="1:17" ht="42.75" customHeight="1">
      <c r="A827" s="882"/>
      <c r="B827" s="883"/>
      <c r="C827" s="883"/>
      <c r="D827" s="871"/>
      <c r="E827" s="871"/>
      <c r="F827" s="871"/>
      <c r="G827" s="871"/>
      <c r="H827" s="871"/>
      <c r="I827" s="871"/>
      <c r="J827" s="871"/>
      <c r="K827" s="871"/>
      <c r="L827" s="871"/>
      <c r="M827" s="871"/>
      <c r="N827" s="871"/>
      <c r="O827" s="872"/>
      <c r="Q827" s="130" t="s">
        <v>210</v>
      </c>
    </row>
    <row r="828" spans="1:17" ht="42.75" customHeight="1">
      <c r="A828" s="882"/>
      <c r="B828" s="883"/>
      <c r="C828" s="883"/>
      <c r="D828" s="871"/>
      <c r="E828" s="871"/>
      <c r="F828" s="871"/>
      <c r="G828" s="871"/>
      <c r="H828" s="871"/>
      <c r="I828" s="871"/>
      <c r="J828" s="871"/>
      <c r="K828" s="871"/>
      <c r="L828" s="871"/>
      <c r="M828" s="871"/>
      <c r="N828" s="871"/>
      <c r="O828" s="872"/>
      <c r="Q828" s="130" t="s">
        <v>211</v>
      </c>
    </row>
    <row r="829" spans="1:17" ht="42.75" customHeight="1">
      <c r="A829" s="882"/>
      <c r="B829" s="883"/>
      <c r="C829" s="883"/>
      <c r="D829" s="871"/>
      <c r="E829" s="871"/>
      <c r="F829" s="871"/>
      <c r="G829" s="871"/>
      <c r="H829" s="871"/>
      <c r="I829" s="871"/>
      <c r="J829" s="871"/>
      <c r="K829" s="871"/>
      <c r="L829" s="871"/>
      <c r="M829" s="871"/>
      <c r="N829" s="871"/>
      <c r="O829" s="872"/>
      <c r="Q829" s="130" t="s">
        <v>212</v>
      </c>
    </row>
    <row r="830" spans="1:17" ht="42.75" customHeight="1">
      <c r="A830" s="882"/>
      <c r="B830" s="883"/>
      <c r="C830" s="883"/>
      <c r="D830" s="871"/>
      <c r="E830" s="871"/>
      <c r="F830" s="871"/>
      <c r="G830" s="871"/>
      <c r="H830" s="871"/>
      <c r="I830" s="871"/>
      <c r="J830" s="871"/>
      <c r="K830" s="871"/>
      <c r="L830" s="871"/>
      <c r="M830" s="871"/>
      <c r="N830" s="871"/>
      <c r="O830" s="872"/>
      <c r="Q830" s="130" t="s">
        <v>213</v>
      </c>
    </row>
    <row r="831" spans="1:15" ht="42.75" customHeight="1">
      <c r="A831" s="882"/>
      <c r="B831" s="883"/>
      <c r="C831" s="883"/>
      <c r="D831" s="871"/>
      <c r="E831" s="871"/>
      <c r="F831" s="871"/>
      <c r="G831" s="871"/>
      <c r="H831" s="871"/>
      <c r="I831" s="871"/>
      <c r="J831" s="871"/>
      <c r="K831" s="871"/>
      <c r="L831" s="871"/>
      <c r="M831" s="871"/>
      <c r="N831" s="871"/>
      <c r="O831" s="872"/>
    </row>
    <row r="832" spans="1:15" ht="42.75" customHeight="1" thickBot="1">
      <c r="A832" s="910"/>
      <c r="B832" s="911"/>
      <c r="C832" s="911"/>
      <c r="D832" s="796"/>
      <c r="E832" s="796"/>
      <c r="F832" s="796"/>
      <c r="G832" s="796"/>
      <c r="H832" s="796"/>
      <c r="I832" s="796"/>
      <c r="J832" s="796"/>
      <c r="K832" s="796"/>
      <c r="L832" s="796"/>
      <c r="M832" s="796"/>
      <c r="N832" s="796"/>
      <c r="O832" s="797"/>
    </row>
    <row r="833" spans="1:15" ht="18" customHeight="1" thickBot="1">
      <c r="A833" s="909"/>
      <c r="B833" s="909"/>
      <c r="C833" s="909"/>
      <c r="D833" s="909"/>
      <c r="E833" s="909"/>
      <c r="F833" s="909"/>
      <c r="G833" s="909"/>
      <c r="H833" s="909"/>
      <c r="I833" s="909"/>
      <c r="J833" s="909"/>
      <c r="K833" s="909"/>
      <c r="L833" s="909"/>
      <c r="M833" s="909"/>
      <c r="N833" s="909"/>
      <c r="O833" s="909"/>
    </row>
    <row r="834" spans="1:15" ht="39.75" customHeight="1">
      <c r="A834" s="763" t="s">
        <v>391</v>
      </c>
      <c r="B834" s="764"/>
      <c r="C834" s="764"/>
      <c r="D834" s="764"/>
      <c r="E834" s="764"/>
      <c r="F834" s="764"/>
      <c r="G834" s="764"/>
      <c r="H834" s="764"/>
      <c r="I834" s="764"/>
      <c r="J834" s="764"/>
      <c r="K834" s="764"/>
      <c r="L834" s="764"/>
      <c r="M834" s="764"/>
      <c r="N834" s="764"/>
      <c r="O834" s="765"/>
    </row>
    <row r="835" spans="1:15" ht="39.75" customHeight="1" thickBot="1">
      <c r="A835" s="624" t="s">
        <v>392</v>
      </c>
      <c r="B835" s="625"/>
      <c r="C835" s="625"/>
      <c r="D835" s="625"/>
      <c r="E835" s="625"/>
      <c r="F835" s="625"/>
      <c r="G835" s="625"/>
      <c r="H835" s="625"/>
      <c r="I835" s="625"/>
      <c r="J835" s="625"/>
      <c r="K835" s="625"/>
      <c r="L835" s="625"/>
      <c r="M835" s="625"/>
      <c r="N835" s="625"/>
      <c r="O835" s="672"/>
    </row>
    <row r="836" spans="1:15" ht="18" customHeight="1" thickBot="1">
      <c r="A836" s="522"/>
      <c r="B836" s="522"/>
      <c r="C836" s="522"/>
      <c r="D836" s="522"/>
      <c r="E836" s="522"/>
      <c r="F836" s="522"/>
      <c r="G836" s="522"/>
      <c r="H836" s="522"/>
      <c r="I836" s="522"/>
      <c r="J836" s="522"/>
      <c r="K836" s="522"/>
      <c r="L836" s="522"/>
      <c r="M836" s="522"/>
      <c r="N836" s="522"/>
      <c r="O836" s="522"/>
    </row>
    <row r="837" spans="1:15" ht="24.75" customHeight="1">
      <c r="A837" s="894" t="s">
        <v>214</v>
      </c>
      <c r="B837" s="895"/>
      <c r="C837" s="895"/>
      <c r="D837" s="895"/>
      <c r="E837" s="895"/>
      <c r="F837" s="895"/>
      <c r="G837" s="895"/>
      <c r="H837" s="895"/>
      <c r="I837" s="895"/>
      <c r="J837" s="895"/>
      <c r="K837" s="895"/>
      <c r="L837" s="895"/>
      <c r="M837" s="895"/>
      <c r="N837" s="895"/>
      <c r="O837" s="896"/>
    </row>
    <row r="838" spans="1:15" ht="24.75" customHeight="1">
      <c r="A838" s="899" t="s">
        <v>215</v>
      </c>
      <c r="B838" s="900"/>
      <c r="C838" s="901"/>
      <c r="D838" s="902" t="s">
        <v>351</v>
      </c>
      <c r="E838" s="903"/>
      <c r="F838" s="903"/>
      <c r="G838" s="903"/>
      <c r="H838" s="907" t="s">
        <v>113</v>
      </c>
      <c r="I838" s="907"/>
      <c r="J838" s="907"/>
      <c r="K838" s="907"/>
      <c r="L838" s="903" t="s">
        <v>117</v>
      </c>
      <c r="M838" s="903"/>
      <c r="N838" s="903"/>
      <c r="O838" s="908"/>
    </row>
    <row r="839" spans="1:15" ht="126" customHeight="1">
      <c r="A839" s="888" t="s">
        <v>114</v>
      </c>
      <c r="B839" s="889"/>
      <c r="C839" s="890"/>
      <c r="D839" s="843" t="s">
        <v>597</v>
      </c>
      <c r="E839" s="844"/>
      <c r="F839" s="844"/>
      <c r="G839" s="844"/>
      <c r="H839" s="843" t="s">
        <v>598</v>
      </c>
      <c r="I839" s="844"/>
      <c r="J839" s="844"/>
      <c r="K839" s="844"/>
      <c r="L839" s="843" t="s">
        <v>599</v>
      </c>
      <c r="M839" s="844"/>
      <c r="N839" s="844"/>
      <c r="O839" s="884"/>
    </row>
    <row r="840" spans="1:16" ht="126" customHeight="1">
      <c r="A840" s="891" t="s">
        <v>393</v>
      </c>
      <c r="B840" s="892"/>
      <c r="C840" s="892"/>
      <c r="D840" s="843" t="s">
        <v>600</v>
      </c>
      <c r="E840" s="844"/>
      <c r="F840" s="844"/>
      <c r="G840" s="844"/>
      <c r="H840" s="843" t="s">
        <v>601</v>
      </c>
      <c r="I840" s="844"/>
      <c r="J840" s="844"/>
      <c r="K840" s="844"/>
      <c r="L840" s="843" t="s">
        <v>602</v>
      </c>
      <c r="M840" s="844"/>
      <c r="N840" s="844"/>
      <c r="O840" s="884"/>
      <c r="P840" s="130"/>
    </row>
    <row r="841" spans="1:16" ht="147" customHeight="1">
      <c r="A841" s="897" t="s">
        <v>394</v>
      </c>
      <c r="B841" s="617"/>
      <c r="C841" s="617"/>
      <c r="D841" s="843" t="s">
        <v>603</v>
      </c>
      <c r="E841" s="844"/>
      <c r="F841" s="844"/>
      <c r="G841" s="844"/>
      <c r="H841" s="843" t="s">
        <v>604</v>
      </c>
      <c r="I841" s="844"/>
      <c r="J841" s="844"/>
      <c r="K841" s="844"/>
      <c r="L841" s="843" t="s">
        <v>605</v>
      </c>
      <c r="M841" s="844"/>
      <c r="N841" s="844"/>
      <c r="O841" s="884"/>
      <c r="P841" s="130"/>
    </row>
    <row r="842" spans="1:16" ht="150" customHeight="1">
      <c r="A842" s="897" t="s">
        <v>47</v>
      </c>
      <c r="B842" s="617"/>
      <c r="C842" s="617"/>
      <c r="D842" s="843" t="s">
        <v>606</v>
      </c>
      <c r="E842" s="844"/>
      <c r="F842" s="844"/>
      <c r="G842" s="844"/>
      <c r="H842" s="843" t="s">
        <v>607</v>
      </c>
      <c r="I842" s="844"/>
      <c r="J842" s="844"/>
      <c r="K842" s="844"/>
      <c r="L842" s="843" t="s">
        <v>608</v>
      </c>
      <c r="M842" s="844"/>
      <c r="N842" s="844"/>
      <c r="O842" s="884"/>
      <c r="P842" s="130"/>
    </row>
    <row r="843" spans="1:16" ht="147" customHeight="1">
      <c r="A843" s="897" t="s">
        <v>395</v>
      </c>
      <c r="B843" s="617"/>
      <c r="C843" s="617"/>
      <c r="D843" s="843" t="s">
        <v>610</v>
      </c>
      <c r="E843" s="844"/>
      <c r="F843" s="844"/>
      <c r="G843" s="844"/>
      <c r="H843" s="843" t="s">
        <v>609</v>
      </c>
      <c r="I843" s="844"/>
      <c r="J843" s="844"/>
      <c r="K843" s="844"/>
      <c r="L843" s="843" t="s">
        <v>611</v>
      </c>
      <c r="M843" s="844"/>
      <c r="N843" s="844"/>
      <c r="O843" s="884"/>
      <c r="P843" s="130"/>
    </row>
    <row r="844" spans="1:16" ht="145.5" customHeight="1">
      <c r="A844" s="897" t="s">
        <v>396</v>
      </c>
      <c r="B844" s="617"/>
      <c r="C844" s="617"/>
      <c r="D844" s="843" t="s">
        <v>612</v>
      </c>
      <c r="E844" s="844"/>
      <c r="F844" s="844"/>
      <c r="G844" s="844"/>
      <c r="H844" s="843" t="s">
        <v>613</v>
      </c>
      <c r="I844" s="844"/>
      <c r="J844" s="844"/>
      <c r="K844" s="844"/>
      <c r="L844" s="843" t="s">
        <v>614</v>
      </c>
      <c r="M844" s="844"/>
      <c r="N844" s="844"/>
      <c r="O844" s="884"/>
      <c r="P844" s="130"/>
    </row>
    <row r="845" spans="1:16" ht="126" customHeight="1" thickBot="1">
      <c r="A845" s="893" t="s">
        <v>397</v>
      </c>
      <c r="B845" s="625"/>
      <c r="C845" s="625"/>
      <c r="D845" s="862" t="s">
        <v>615</v>
      </c>
      <c r="E845" s="863"/>
      <c r="F845" s="863"/>
      <c r="G845" s="863"/>
      <c r="H845" s="862" t="s">
        <v>616</v>
      </c>
      <c r="I845" s="863"/>
      <c r="J845" s="863"/>
      <c r="K845" s="863"/>
      <c r="L845" s="862" t="s">
        <v>617</v>
      </c>
      <c r="M845" s="863"/>
      <c r="N845" s="863"/>
      <c r="O845" s="898"/>
      <c r="P845" s="130"/>
    </row>
    <row r="846" spans="1:15" ht="14.25" customHeight="1">
      <c r="A846" s="442" t="s">
        <v>416</v>
      </c>
      <c r="B846" s="443"/>
      <c r="C846" s="443"/>
      <c r="D846" s="443"/>
      <c r="E846" s="443"/>
      <c r="F846" s="443"/>
      <c r="G846" s="443"/>
      <c r="H846" s="443"/>
      <c r="I846" s="443"/>
      <c r="J846" s="443"/>
      <c r="K846" s="443"/>
      <c r="L846" s="443"/>
      <c r="M846" s="443"/>
      <c r="N846" s="443"/>
      <c r="O846" s="443"/>
    </row>
  </sheetData>
  <sheetProtection password="A222" sheet="1" objects="1" scenarios="1" selectLockedCells="1"/>
  <mergeCells count="1751">
    <mergeCell ref="K247:M247"/>
    <mergeCell ref="N247:O247"/>
    <mergeCell ref="K244:O244"/>
    <mergeCell ref="K225:M225"/>
    <mergeCell ref="K245:O245"/>
    <mergeCell ref="F247:H247"/>
    <mergeCell ref="A243:O243"/>
    <mergeCell ref="B227:B228"/>
    <mergeCell ref="C227:D227"/>
    <mergeCell ref="A225:C225"/>
    <mergeCell ref="D5:G5"/>
    <mergeCell ref="A5:C5"/>
    <mergeCell ref="I5:J5"/>
    <mergeCell ref="H536:J536"/>
    <mergeCell ref="B315:B316"/>
    <mergeCell ref="C315:D315"/>
    <mergeCell ref="E315:F315"/>
    <mergeCell ref="G315:G316"/>
    <mergeCell ref="I247:J247"/>
    <mergeCell ref="D313:E313"/>
    <mergeCell ref="L523:N523"/>
    <mergeCell ref="L533:N533"/>
    <mergeCell ref="C337:D337"/>
    <mergeCell ref="E337:F337"/>
    <mergeCell ref="G337:G338"/>
    <mergeCell ref="A533:B533"/>
    <mergeCell ref="H533:J533"/>
    <mergeCell ref="A530:B530"/>
    <mergeCell ref="A531:B531"/>
    <mergeCell ref="H359:I359"/>
    <mergeCell ref="M569:N569"/>
    <mergeCell ref="G567:H567"/>
    <mergeCell ref="J567:K567"/>
    <mergeCell ref="M567:N567"/>
    <mergeCell ref="D530:E530"/>
    <mergeCell ref="H530:J530"/>
    <mergeCell ref="J569:K569"/>
    <mergeCell ref="J552:K552"/>
    <mergeCell ref="C552:E552"/>
    <mergeCell ref="C569:E569"/>
    <mergeCell ref="A534:B534"/>
    <mergeCell ref="D534:E534"/>
    <mergeCell ref="C549:E549"/>
    <mergeCell ref="L537:N537"/>
    <mergeCell ref="G550:H550"/>
    <mergeCell ref="A537:B537"/>
    <mergeCell ref="J546:K546"/>
    <mergeCell ref="A538:O538"/>
    <mergeCell ref="D536:E536"/>
    <mergeCell ref="M542:N542"/>
    <mergeCell ref="A566:O566"/>
    <mergeCell ref="H535:J535"/>
    <mergeCell ref="C551:E551"/>
    <mergeCell ref="G551:H551"/>
    <mergeCell ref="A535:B535"/>
    <mergeCell ref="D535:E535"/>
    <mergeCell ref="A536:B536"/>
    <mergeCell ref="A541:O541"/>
    <mergeCell ref="C542:E542"/>
    <mergeCell ref="M544:N544"/>
    <mergeCell ref="H517:J517"/>
    <mergeCell ref="I445:J445"/>
    <mergeCell ref="K445:M445"/>
    <mergeCell ref="M552:N552"/>
    <mergeCell ref="L536:N536"/>
    <mergeCell ref="L525:N525"/>
    <mergeCell ref="A513:O513"/>
    <mergeCell ref="L519:N519"/>
    <mergeCell ref="D527:E527"/>
    <mergeCell ref="H527:J527"/>
    <mergeCell ref="C575:E575"/>
    <mergeCell ref="G575:H575"/>
    <mergeCell ref="J575:K575"/>
    <mergeCell ref="J574:K574"/>
    <mergeCell ref="G574:H574"/>
    <mergeCell ref="M572:N572"/>
    <mergeCell ref="C573:E573"/>
    <mergeCell ref="G573:H573"/>
    <mergeCell ref="J573:K573"/>
    <mergeCell ref="G572:H572"/>
    <mergeCell ref="G568:H568"/>
    <mergeCell ref="C567:E567"/>
    <mergeCell ref="C571:E571"/>
    <mergeCell ref="G571:H571"/>
    <mergeCell ref="C570:E570"/>
    <mergeCell ref="G570:H570"/>
    <mergeCell ref="M576:N576"/>
    <mergeCell ref="C561:E561"/>
    <mergeCell ref="C560:E560"/>
    <mergeCell ref="G560:H560"/>
    <mergeCell ref="J562:K562"/>
    <mergeCell ref="J571:K571"/>
    <mergeCell ref="A564:G564"/>
    <mergeCell ref="C568:E568"/>
    <mergeCell ref="C562:E562"/>
    <mergeCell ref="J560:K560"/>
    <mergeCell ref="L799:O799"/>
    <mergeCell ref="M792:O792"/>
    <mergeCell ref="A796:O796"/>
    <mergeCell ref="M794:O794"/>
    <mergeCell ref="A785:A794"/>
    <mergeCell ref="F790:I790"/>
    <mergeCell ref="J786:L786"/>
    <mergeCell ref="D793:E793"/>
    <mergeCell ref="D785:E785"/>
    <mergeCell ref="D787:E787"/>
    <mergeCell ref="A798:O798"/>
    <mergeCell ref="G577:H577"/>
    <mergeCell ref="C580:E580"/>
    <mergeCell ref="C581:E581"/>
    <mergeCell ref="G581:H581"/>
    <mergeCell ref="M577:N577"/>
    <mergeCell ref="J577:K577"/>
    <mergeCell ref="C579:E579"/>
    <mergeCell ref="G579:H579"/>
    <mergeCell ref="J579:K579"/>
    <mergeCell ref="A797:O797"/>
    <mergeCell ref="F794:I794"/>
    <mergeCell ref="J794:L794"/>
    <mergeCell ref="C576:E576"/>
    <mergeCell ref="G576:H576"/>
    <mergeCell ref="J576:K576"/>
    <mergeCell ref="G578:H578"/>
    <mergeCell ref="C577:E577"/>
    <mergeCell ref="J578:K578"/>
    <mergeCell ref="C578:E578"/>
    <mergeCell ref="D247:E247"/>
    <mergeCell ref="H249:I249"/>
    <mergeCell ref="B249:B250"/>
    <mergeCell ref="D804:G804"/>
    <mergeCell ref="A795:O795"/>
    <mergeCell ref="M793:O793"/>
    <mergeCell ref="D794:E794"/>
    <mergeCell ref="A799:C799"/>
    <mergeCell ref="D799:G799"/>
    <mergeCell ref="H799:K799"/>
    <mergeCell ref="N227:O227"/>
    <mergeCell ref="G227:G228"/>
    <mergeCell ref="F225:H225"/>
    <mergeCell ref="N225:O225"/>
    <mergeCell ref="C249:D249"/>
    <mergeCell ref="E249:F249"/>
    <mergeCell ref="A245:E245"/>
    <mergeCell ref="B248:F248"/>
    <mergeCell ref="F245:J245"/>
    <mergeCell ref="A248:A250"/>
    <mergeCell ref="A269:C269"/>
    <mergeCell ref="F267:J267"/>
    <mergeCell ref="L248:O248"/>
    <mergeCell ref="L226:O226"/>
    <mergeCell ref="G249:G250"/>
    <mergeCell ref="A244:E244"/>
    <mergeCell ref="F244:J244"/>
    <mergeCell ref="J249:K249"/>
    <mergeCell ref="E227:F227"/>
    <mergeCell ref="H227:I227"/>
    <mergeCell ref="A224:O224"/>
    <mergeCell ref="N205:O205"/>
    <mergeCell ref="L183:M183"/>
    <mergeCell ref="A226:A228"/>
    <mergeCell ref="I225:J225"/>
    <mergeCell ref="J227:K227"/>
    <mergeCell ref="B226:F226"/>
    <mergeCell ref="G226:K226"/>
    <mergeCell ref="D225:E225"/>
    <mergeCell ref="L227:M227"/>
    <mergeCell ref="E183:F183"/>
    <mergeCell ref="G183:G184"/>
    <mergeCell ref="B205:B206"/>
    <mergeCell ref="C205:D205"/>
    <mergeCell ref="J183:K183"/>
    <mergeCell ref="K222:O222"/>
    <mergeCell ref="G204:K204"/>
    <mergeCell ref="H205:I205"/>
    <mergeCell ref="K201:O201"/>
    <mergeCell ref="F201:J201"/>
    <mergeCell ref="A223:E223"/>
    <mergeCell ref="A222:E222"/>
    <mergeCell ref="B204:F204"/>
    <mergeCell ref="N203:O203"/>
    <mergeCell ref="F222:J222"/>
    <mergeCell ref="F156:J156"/>
    <mergeCell ref="A179:E179"/>
    <mergeCell ref="K203:M203"/>
    <mergeCell ref="A200:E200"/>
    <mergeCell ref="F200:J200"/>
    <mergeCell ref="A135:E135"/>
    <mergeCell ref="A134:E134"/>
    <mergeCell ref="K137:M137"/>
    <mergeCell ref="G248:K248"/>
    <mergeCell ref="F223:J223"/>
    <mergeCell ref="J205:K205"/>
    <mergeCell ref="G205:G206"/>
    <mergeCell ref="K223:O223"/>
    <mergeCell ref="E205:F205"/>
    <mergeCell ref="F203:H203"/>
    <mergeCell ref="D137:E137"/>
    <mergeCell ref="F137:H137"/>
    <mergeCell ref="I137:J137"/>
    <mergeCell ref="N137:O137"/>
    <mergeCell ref="A137:C137"/>
    <mergeCell ref="A160:A162"/>
    <mergeCell ref="A158:O158"/>
    <mergeCell ref="B160:F160"/>
    <mergeCell ref="B138:F138"/>
    <mergeCell ref="G161:G162"/>
    <mergeCell ref="I203:J203"/>
    <mergeCell ref="K200:O200"/>
    <mergeCell ref="A203:C203"/>
    <mergeCell ref="D203:E203"/>
    <mergeCell ref="G116:K116"/>
    <mergeCell ref="C117:D117"/>
    <mergeCell ref="E117:F117"/>
    <mergeCell ref="F179:J179"/>
    <mergeCell ref="G182:K182"/>
    <mergeCell ref="I181:J181"/>
    <mergeCell ref="F181:H181"/>
    <mergeCell ref="A178:E178"/>
    <mergeCell ref="K179:O179"/>
    <mergeCell ref="L182:O182"/>
    <mergeCell ref="F115:H115"/>
    <mergeCell ref="D115:E115"/>
    <mergeCell ref="N115:O115"/>
    <mergeCell ref="K156:O156"/>
    <mergeCell ref="B139:B140"/>
    <mergeCell ref="J161:K161"/>
    <mergeCell ref="K113:O113"/>
    <mergeCell ref="F112:J112"/>
    <mergeCell ref="A116:A118"/>
    <mergeCell ref="A115:C115"/>
    <mergeCell ref="B116:F116"/>
    <mergeCell ref="J117:K117"/>
    <mergeCell ref="I115:J115"/>
    <mergeCell ref="L116:O116"/>
    <mergeCell ref="K115:M115"/>
    <mergeCell ref="A114:O114"/>
    <mergeCell ref="I93:J93"/>
    <mergeCell ref="N95:O95"/>
    <mergeCell ref="A112:E112"/>
    <mergeCell ref="G95:G96"/>
    <mergeCell ref="D93:E93"/>
    <mergeCell ref="K112:O112"/>
    <mergeCell ref="A113:E113"/>
    <mergeCell ref="F113:J113"/>
    <mergeCell ref="G94:K94"/>
    <mergeCell ref="K93:M93"/>
    <mergeCell ref="L94:O94"/>
    <mergeCell ref="N93:O93"/>
    <mergeCell ref="L95:M95"/>
    <mergeCell ref="A111:O111"/>
    <mergeCell ref="B95:B96"/>
    <mergeCell ref="C95:D95"/>
    <mergeCell ref="D71:E71"/>
    <mergeCell ref="F71:H71"/>
    <mergeCell ref="F91:J91"/>
    <mergeCell ref="F93:H93"/>
    <mergeCell ref="B94:F94"/>
    <mergeCell ref="A93:C93"/>
    <mergeCell ref="A94:A96"/>
    <mergeCell ref="E95:F95"/>
    <mergeCell ref="E73:F73"/>
    <mergeCell ref="G73:G74"/>
    <mergeCell ref="K68:O68"/>
    <mergeCell ref="I71:J71"/>
    <mergeCell ref="A69:E69"/>
    <mergeCell ref="F69:J69"/>
    <mergeCell ref="K69:O69"/>
    <mergeCell ref="N71:O71"/>
    <mergeCell ref="A70:O70"/>
    <mergeCell ref="A68:E68"/>
    <mergeCell ref="A71:C71"/>
    <mergeCell ref="K71:M71"/>
    <mergeCell ref="B72:F72"/>
    <mergeCell ref="G72:K72"/>
    <mergeCell ref="L72:O72"/>
    <mergeCell ref="K90:O90"/>
    <mergeCell ref="A92:O92"/>
    <mergeCell ref="A72:A74"/>
    <mergeCell ref="N73:O73"/>
    <mergeCell ref="A90:E90"/>
    <mergeCell ref="L73:M73"/>
    <mergeCell ref="F90:J90"/>
    <mergeCell ref="C183:D183"/>
    <mergeCell ref="N181:O181"/>
    <mergeCell ref="D181:E181"/>
    <mergeCell ref="A181:C181"/>
    <mergeCell ref="A202:O202"/>
    <mergeCell ref="B182:F182"/>
    <mergeCell ref="N183:O183"/>
    <mergeCell ref="A199:O199"/>
    <mergeCell ref="A182:A184"/>
    <mergeCell ref="B183:B184"/>
    <mergeCell ref="K159:M159"/>
    <mergeCell ref="G139:G140"/>
    <mergeCell ref="D159:E159"/>
    <mergeCell ref="L161:M161"/>
    <mergeCell ref="L160:O160"/>
    <mergeCell ref="G160:K160"/>
    <mergeCell ref="H161:I161"/>
    <mergeCell ref="C161:D161"/>
    <mergeCell ref="E161:F161"/>
    <mergeCell ref="F159:H159"/>
    <mergeCell ref="A89:O89"/>
    <mergeCell ref="A91:E91"/>
    <mergeCell ref="H117:I117"/>
    <mergeCell ref="A138:A140"/>
    <mergeCell ref="N139:O139"/>
    <mergeCell ref="A136:O136"/>
    <mergeCell ref="H95:I95"/>
    <mergeCell ref="J95:K95"/>
    <mergeCell ref="B117:B118"/>
    <mergeCell ref="G117:G118"/>
    <mergeCell ref="A221:O221"/>
    <mergeCell ref="A204:A206"/>
    <mergeCell ref="A247:C247"/>
    <mergeCell ref="A157:E157"/>
    <mergeCell ref="N51:O51"/>
    <mergeCell ref="C73:D73"/>
    <mergeCell ref="A67:O67"/>
    <mergeCell ref="F68:J68"/>
    <mergeCell ref="H73:I73"/>
    <mergeCell ref="J73:K73"/>
    <mergeCell ref="F266:J266"/>
    <mergeCell ref="K266:O266"/>
    <mergeCell ref="A267:E267"/>
    <mergeCell ref="A265:O265"/>
    <mergeCell ref="L204:O204"/>
    <mergeCell ref="K181:M181"/>
    <mergeCell ref="L205:M205"/>
    <mergeCell ref="H183:I183"/>
    <mergeCell ref="A246:O246"/>
    <mergeCell ref="A201:E201"/>
    <mergeCell ref="A266:E266"/>
    <mergeCell ref="K267:O267"/>
    <mergeCell ref="N249:O249"/>
    <mergeCell ref="L249:M249"/>
    <mergeCell ref="K157:O157"/>
    <mergeCell ref="A180:O180"/>
    <mergeCell ref="N161:O161"/>
    <mergeCell ref="A177:O177"/>
    <mergeCell ref="F178:J178"/>
    <mergeCell ref="K178:O178"/>
    <mergeCell ref="I159:J159"/>
    <mergeCell ref="A159:C159"/>
    <mergeCell ref="B161:B162"/>
    <mergeCell ref="F310:J310"/>
    <mergeCell ref="K310:O310"/>
    <mergeCell ref="I313:J313"/>
    <mergeCell ref="K313:M313"/>
    <mergeCell ref="N313:O313"/>
    <mergeCell ref="I291:J291"/>
    <mergeCell ref="K291:M291"/>
    <mergeCell ref="F311:J311"/>
    <mergeCell ref="K311:O311"/>
    <mergeCell ref="F289:J289"/>
    <mergeCell ref="K289:O289"/>
    <mergeCell ref="N293:O293"/>
    <mergeCell ref="L292:O292"/>
    <mergeCell ref="A290:O290"/>
    <mergeCell ref="H293:I293"/>
    <mergeCell ref="F291:H291"/>
    <mergeCell ref="N291:O291"/>
    <mergeCell ref="F269:H269"/>
    <mergeCell ref="I269:J269"/>
    <mergeCell ref="A268:O268"/>
    <mergeCell ref="K269:M269"/>
    <mergeCell ref="L271:M271"/>
    <mergeCell ref="H271:I271"/>
    <mergeCell ref="L270:O270"/>
    <mergeCell ref="B271:B272"/>
    <mergeCell ref="N271:O271"/>
    <mergeCell ref="E271:F271"/>
    <mergeCell ref="N335:O335"/>
    <mergeCell ref="K333:O333"/>
    <mergeCell ref="A331:O331"/>
    <mergeCell ref="A287:O287"/>
    <mergeCell ref="A313:C313"/>
    <mergeCell ref="D335:E335"/>
    <mergeCell ref="A312:O312"/>
    <mergeCell ref="A334:O334"/>
    <mergeCell ref="I335:J335"/>
    <mergeCell ref="K335:M335"/>
    <mergeCell ref="A833:O833"/>
    <mergeCell ref="A832:C832"/>
    <mergeCell ref="A836:O836"/>
    <mergeCell ref="A818:C818"/>
    <mergeCell ref="A821:C821"/>
    <mergeCell ref="D821:I821"/>
    <mergeCell ref="J826:O826"/>
    <mergeCell ref="A830:C830"/>
    <mergeCell ref="J822:O822"/>
    <mergeCell ref="A819:C819"/>
    <mergeCell ref="H838:K838"/>
    <mergeCell ref="L838:O838"/>
    <mergeCell ref="J827:O827"/>
    <mergeCell ref="A828:C828"/>
    <mergeCell ref="A827:C827"/>
    <mergeCell ref="D827:I827"/>
    <mergeCell ref="J829:O829"/>
    <mergeCell ref="A829:C829"/>
    <mergeCell ref="D829:I829"/>
    <mergeCell ref="J831:O831"/>
    <mergeCell ref="A816:O816"/>
    <mergeCell ref="A817:C817"/>
    <mergeCell ref="D817:I817"/>
    <mergeCell ref="J817:O817"/>
    <mergeCell ref="D823:I823"/>
    <mergeCell ref="J825:O825"/>
    <mergeCell ref="J824:O824"/>
    <mergeCell ref="A825:C825"/>
    <mergeCell ref="D825:I825"/>
    <mergeCell ref="A824:C824"/>
    <mergeCell ref="H845:K845"/>
    <mergeCell ref="J821:O821"/>
    <mergeCell ref="A834:O834"/>
    <mergeCell ref="D832:I832"/>
    <mergeCell ref="A831:C831"/>
    <mergeCell ref="D831:I831"/>
    <mergeCell ref="A826:C826"/>
    <mergeCell ref="A838:C838"/>
    <mergeCell ref="D838:G838"/>
    <mergeCell ref="L843:O843"/>
    <mergeCell ref="H844:K844"/>
    <mergeCell ref="L844:O844"/>
    <mergeCell ref="H843:K843"/>
    <mergeCell ref="H842:K842"/>
    <mergeCell ref="D828:I828"/>
    <mergeCell ref="J828:O828"/>
    <mergeCell ref="H839:K839"/>
    <mergeCell ref="L839:O839"/>
    <mergeCell ref="D830:I830"/>
    <mergeCell ref="J830:O830"/>
    <mergeCell ref="A844:C844"/>
    <mergeCell ref="D844:G844"/>
    <mergeCell ref="A842:C842"/>
    <mergeCell ref="A843:C843"/>
    <mergeCell ref="D843:G843"/>
    <mergeCell ref="D842:G842"/>
    <mergeCell ref="A845:C845"/>
    <mergeCell ref="D845:G845"/>
    <mergeCell ref="J832:O832"/>
    <mergeCell ref="A837:O837"/>
    <mergeCell ref="A841:C841"/>
    <mergeCell ref="D841:G841"/>
    <mergeCell ref="L845:O845"/>
    <mergeCell ref="A835:O835"/>
    <mergeCell ref="L840:O840"/>
    <mergeCell ref="H841:K841"/>
    <mergeCell ref="J819:O819"/>
    <mergeCell ref="J820:O820"/>
    <mergeCell ref="D819:I819"/>
    <mergeCell ref="A820:C820"/>
    <mergeCell ref="D820:I820"/>
    <mergeCell ref="L842:O842"/>
    <mergeCell ref="A839:C839"/>
    <mergeCell ref="A840:C840"/>
    <mergeCell ref="D840:G840"/>
    <mergeCell ref="H840:K840"/>
    <mergeCell ref="L841:O841"/>
    <mergeCell ref="D802:G802"/>
    <mergeCell ref="H802:K802"/>
    <mergeCell ref="L802:O802"/>
    <mergeCell ref="A812:O812"/>
    <mergeCell ref="D826:I826"/>
    <mergeCell ref="J823:O823"/>
    <mergeCell ref="D822:I822"/>
    <mergeCell ref="A822:C822"/>
    <mergeCell ref="D824:I824"/>
    <mergeCell ref="A823:C823"/>
    <mergeCell ref="L804:O804"/>
    <mergeCell ref="H804:K804"/>
    <mergeCell ref="A800:C801"/>
    <mergeCell ref="L800:O800"/>
    <mergeCell ref="D803:E803"/>
    <mergeCell ref="D800:G800"/>
    <mergeCell ref="F803:G803"/>
    <mergeCell ref="J803:K803"/>
    <mergeCell ref="N803:O803"/>
    <mergeCell ref="L803:M803"/>
    <mergeCell ref="J818:O818"/>
    <mergeCell ref="A810:H810"/>
    <mergeCell ref="A814:O814"/>
    <mergeCell ref="H800:K800"/>
    <mergeCell ref="A808:O808"/>
    <mergeCell ref="A809:H809"/>
    <mergeCell ref="I809:O809"/>
    <mergeCell ref="I810:O810"/>
    <mergeCell ref="A813:O813"/>
    <mergeCell ref="L806:O806"/>
    <mergeCell ref="F805:G805"/>
    <mergeCell ref="D805:E805"/>
    <mergeCell ref="A804:C805"/>
    <mergeCell ref="D839:G839"/>
    <mergeCell ref="F807:G807"/>
    <mergeCell ref="D818:I818"/>
    <mergeCell ref="A815:O815"/>
    <mergeCell ref="A806:C807"/>
    <mergeCell ref="D806:G806"/>
    <mergeCell ref="H806:K806"/>
    <mergeCell ref="M790:O790"/>
    <mergeCell ref="F787:I787"/>
    <mergeCell ref="M791:O791"/>
    <mergeCell ref="J790:L790"/>
    <mergeCell ref="M789:O789"/>
    <mergeCell ref="J787:L787"/>
    <mergeCell ref="F793:I793"/>
    <mergeCell ref="J793:L793"/>
    <mergeCell ref="F788:I788"/>
    <mergeCell ref="A802:C803"/>
    <mergeCell ref="D789:E789"/>
    <mergeCell ref="D786:E786"/>
    <mergeCell ref="F786:I786"/>
    <mergeCell ref="H803:I803"/>
    <mergeCell ref="J792:L792"/>
    <mergeCell ref="F789:I789"/>
    <mergeCell ref="J789:L789"/>
    <mergeCell ref="D790:E790"/>
    <mergeCell ref="D792:E792"/>
    <mergeCell ref="J791:L791"/>
    <mergeCell ref="D791:E791"/>
    <mergeCell ref="F791:I791"/>
    <mergeCell ref="F792:I792"/>
    <mergeCell ref="J777:L777"/>
    <mergeCell ref="D784:E784"/>
    <mergeCell ref="D783:E783"/>
    <mergeCell ref="D779:E779"/>
    <mergeCell ref="F780:I780"/>
    <mergeCell ref="D778:E778"/>
    <mergeCell ref="M787:O787"/>
    <mergeCell ref="M785:O785"/>
    <mergeCell ref="M788:O788"/>
    <mergeCell ref="D788:E788"/>
    <mergeCell ref="F785:I785"/>
    <mergeCell ref="J785:L785"/>
    <mergeCell ref="J788:L788"/>
    <mergeCell ref="M786:O786"/>
    <mergeCell ref="F778:I778"/>
    <mergeCell ref="F779:I779"/>
    <mergeCell ref="F783:I783"/>
    <mergeCell ref="J775:L775"/>
    <mergeCell ref="D776:E776"/>
    <mergeCell ref="J774:L774"/>
    <mergeCell ref="J783:L783"/>
    <mergeCell ref="F784:I784"/>
    <mergeCell ref="J784:L784"/>
    <mergeCell ref="D781:E781"/>
    <mergeCell ref="F781:I781"/>
    <mergeCell ref="D782:E782"/>
    <mergeCell ref="F782:I782"/>
    <mergeCell ref="M783:O783"/>
    <mergeCell ref="M784:O784"/>
    <mergeCell ref="M781:O781"/>
    <mergeCell ref="J781:L781"/>
    <mergeCell ref="M778:O778"/>
    <mergeCell ref="M779:O779"/>
    <mergeCell ref="J782:L782"/>
    <mergeCell ref="M782:O782"/>
    <mergeCell ref="J780:L780"/>
    <mergeCell ref="M780:O780"/>
    <mergeCell ref="J767:L767"/>
    <mergeCell ref="D780:E780"/>
    <mergeCell ref="F776:I776"/>
    <mergeCell ref="D772:E772"/>
    <mergeCell ref="D767:E767"/>
    <mergeCell ref="D771:E771"/>
    <mergeCell ref="F771:I771"/>
    <mergeCell ref="D773:E773"/>
    <mergeCell ref="J772:L772"/>
    <mergeCell ref="F773:I773"/>
    <mergeCell ref="F770:I770"/>
    <mergeCell ref="M776:O776"/>
    <mergeCell ref="J773:L773"/>
    <mergeCell ref="M773:O773"/>
    <mergeCell ref="D774:E774"/>
    <mergeCell ref="M775:O775"/>
    <mergeCell ref="M774:O774"/>
    <mergeCell ref="F774:I774"/>
    <mergeCell ref="D775:E775"/>
    <mergeCell ref="F775:I775"/>
    <mergeCell ref="D766:E766"/>
    <mergeCell ref="M767:O767"/>
    <mergeCell ref="J779:L779"/>
    <mergeCell ref="J776:L776"/>
    <mergeCell ref="J778:L778"/>
    <mergeCell ref="M777:O777"/>
    <mergeCell ref="F772:I772"/>
    <mergeCell ref="D770:E770"/>
    <mergeCell ref="D777:E777"/>
    <mergeCell ref="F777:I777"/>
    <mergeCell ref="A774:A783"/>
    <mergeCell ref="F764:I764"/>
    <mergeCell ref="J764:L764"/>
    <mergeCell ref="M764:O764"/>
    <mergeCell ref="D769:E769"/>
    <mergeCell ref="F769:I769"/>
    <mergeCell ref="M766:O766"/>
    <mergeCell ref="D768:E768"/>
    <mergeCell ref="F768:I768"/>
    <mergeCell ref="J768:L768"/>
    <mergeCell ref="F766:I766"/>
    <mergeCell ref="J766:L766"/>
    <mergeCell ref="F767:I767"/>
    <mergeCell ref="M772:O772"/>
    <mergeCell ref="M769:O769"/>
    <mergeCell ref="M770:O770"/>
    <mergeCell ref="J770:L770"/>
    <mergeCell ref="J769:L769"/>
    <mergeCell ref="J771:L771"/>
    <mergeCell ref="M771:O771"/>
    <mergeCell ref="M763:O763"/>
    <mergeCell ref="A759:O759"/>
    <mergeCell ref="A760:O760"/>
    <mergeCell ref="F762:I762"/>
    <mergeCell ref="M765:O765"/>
    <mergeCell ref="D765:E765"/>
    <mergeCell ref="A761:O761"/>
    <mergeCell ref="D762:E762"/>
    <mergeCell ref="M762:O762"/>
    <mergeCell ref="J762:L762"/>
    <mergeCell ref="G752:O752"/>
    <mergeCell ref="F765:I765"/>
    <mergeCell ref="D754:E754"/>
    <mergeCell ref="D756:E756"/>
    <mergeCell ref="G756:O756"/>
    <mergeCell ref="D763:E763"/>
    <mergeCell ref="F763:I763"/>
    <mergeCell ref="G754:O754"/>
    <mergeCell ref="D764:E764"/>
    <mergeCell ref="A758:O758"/>
    <mergeCell ref="J763:L763"/>
    <mergeCell ref="G755:O755"/>
    <mergeCell ref="A763:A772"/>
    <mergeCell ref="M768:O768"/>
    <mergeCell ref="J765:L765"/>
    <mergeCell ref="A757:O757"/>
    <mergeCell ref="D755:E755"/>
    <mergeCell ref="A747:A756"/>
    <mergeCell ref="D752:E752"/>
    <mergeCell ref="G750:O750"/>
    <mergeCell ref="G738:O738"/>
    <mergeCell ref="D745:E745"/>
    <mergeCell ref="D743:E743"/>
    <mergeCell ref="G745:O745"/>
    <mergeCell ref="D746:E746"/>
    <mergeCell ref="D739:E739"/>
    <mergeCell ref="G739:O739"/>
    <mergeCell ref="D740:E740"/>
    <mergeCell ref="G740:O740"/>
    <mergeCell ref="D751:E751"/>
    <mergeCell ref="G741:O741"/>
    <mergeCell ref="G743:O743"/>
    <mergeCell ref="D741:E741"/>
    <mergeCell ref="D744:E744"/>
    <mergeCell ref="G749:O749"/>
    <mergeCell ref="D742:E742"/>
    <mergeCell ref="G742:O742"/>
    <mergeCell ref="D753:E753"/>
    <mergeCell ref="D750:E750"/>
    <mergeCell ref="G753:O753"/>
    <mergeCell ref="G751:O751"/>
    <mergeCell ref="G746:O746"/>
    <mergeCell ref="D749:E749"/>
    <mergeCell ref="D747:E747"/>
    <mergeCell ref="G747:O747"/>
    <mergeCell ref="D748:E748"/>
    <mergeCell ref="G748:O748"/>
    <mergeCell ref="G732:O732"/>
    <mergeCell ref="D735:E735"/>
    <mergeCell ref="G735:O735"/>
    <mergeCell ref="G744:O744"/>
    <mergeCell ref="D702:E702"/>
    <mergeCell ref="D733:E733"/>
    <mergeCell ref="G733:O733"/>
    <mergeCell ref="D734:E734"/>
    <mergeCell ref="G734:O734"/>
    <mergeCell ref="D738:E738"/>
    <mergeCell ref="D730:E730"/>
    <mergeCell ref="A718:O718"/>
    <mergeCell ref="A723:O723"/>
    <mergeCell ref="A713:O713"/>
    <mergeCell ref="A714:O714"/>
    <mergeCell ref="A719:O719"/>
    <mergeCell ref="A720:O720"/>
    <mergeCell ref="G726:O726"/>
    <mergeCell ref="G724:O724"/>
    <mergeCell ref="D728:E728"/>
    <mergeCell ref="A708:O708"/>
    <mergeCell ref="A707:O707"/>
    <mergeCell ref="K705:L705"/>
    <mergeCell ref="A709:O709"/>
    <mergeCell ref="A721:O721"/>
    <mergeCell ref="G729:O729"/>
    <mergeCell ref="A722:O722"/>
    <mergeCell ref="A712:O712"/>
    <mergeCell ref="A715:O715"/>
    <mergeCell ref="A716:O716"/>
    <mergeCell ref="D732:E732"/>
    <mergeCell ref="D701:E701"/>
    <mergeCell ref="I701:J701"/>
    <mergeCell ref="K701:L701"/>
    <mergeCell ref="O704:P704"/>
    <mergeCell ref="O705:P705"/>
    <mergeCell ref="A706:O706"/>
    <mergeCell ref="D704:E704"/>
    <mergeCell ref="D705:E705"/>
    <mergeCell ref="M705:N705"/>
    <mergeCell ref="D726:E726"/>
    <mergeCell ref="A736:A745"/>
    <mergeCell ref="D736:E736"/>
    <mergeCell ref="G736:O736"/>
    <mergeCell ref="D737:E737"/>
    <mergeCell ref="G737:O737"/>
    <mergeCell ref="D731:E731"/>
    <mergeCell ref="G728:O728"/>
    <mergeCell ref="D729:E729"/>
    <mergeCell ref="G730:O730"/>
    <mergeCell ref="D724:E724"/>
    <mergeCell ref="D727:E727"/>
    <mergeCell ref="G727:O727"/>
    <mergeCell ref="A710:O710"/>
    <mergeCell ref="A702:A705"/>
    <mergeCell ref="M704:N704"/>
    <mergeCell ref="K702:L702"/>
    <mergeCell ref="I702:J702"/>
    <mergeCell ref="I704:J704"/>
    <mergeCell ref="K704:L704"/>
    <mergeCell ref="G731:O731"/>
    <mergeCell ref="D703:E703"/>
    <mergeCell ref="I703:J703"/>
    <mergeCell ref="I705:J705"/>
    <mergeCell ref="K699:L699"/>
    <mergeCell ref="D699:E699"/>
    <mergeCell ref="A711:O711"/>
    <mergeCell ref="A696:A701"/>
    <mergeCell ref="M699:N699"/>
    <mergeCell ref="D698:E698"/>
    <mergeCell ref="I700:J700"/>
    <mergeCell ref="O693:P693"/>
    <mergeCell ref="O694:P694"/>
    <mergeCell ref="O700:P700"/>
    <mergeCell ref="M694:N694"/>
    <mergeCell ref="D700:E700"/>
    <mergeCell ref="K703:L703"/>
    <mergeCell ref="M703:N703"/>
    <mergeCell ref="M702:N702"/>
    <mergeCell ref="O702:P702"/>
    <mergeCell ref="O703:P703"/>
    <mergeCell ref="O698:P698"/>
    <mergeCell ref="O699:P699"/>
    <mergeCell ref="M700:N700"/>
    <mergeCell ref="K698:L698"/>
    <mergeCell ref="M698:N698"/>
    <mergeCell ref="M701:N701"/>
    <mergeCell ref="D697:E697"/>
    <mergeCell ref="M697:N697"/>
    <mergeCell ref="D696:E696"/>
    <mergeCell ref="I696:J696"/>
    <mergeCell ref="O701:P701"/>
    <mergeCell ref="K700:L700"/>
    <mergeCell ref="I698:J698"/>
    <mergeCell ref="K696:L696"/>
    <mergeCell ref="M696:N696"/>
    <mergeCell ref="M692:N692"/>
    <mergeCell ref="M693:N693"/>
    <mergeCell ref="K697:L697"/>
    <mergeCell ref="M695:N695"/>
    <mergeCell ref="D693:E693"/>
    <mergeCell ref="K693:L693"/>
    <mergeCell ref="I694:J694"/>
    <mergeCell ref="D695:E695"/>
    <mergeCell ref="D694:E694"/>
    <mergeCell ref="I697:J697"/>
    <mergeCell ref="D692:E692"/>
    <mergeCell ref="I692:J692"/>
    <mergeCell ref="K692:L692"/>
    <mergeCell ref="K695:L695"/>
    <mergeCell ref="I693:J693"/>
    <mergeCell ref="I695:J695"/>
    <mergeCell ref="K694:L694"/>
    <mergeCell ref="D689:E689"/>
    <mergeCell ref="I689:J689"/>
    <mergeCell ref="I691:J691"/>
    <mergeCell ref="K691:L691"/>
    <mergeCell ref="K689:L689"/>
    <mergeCell ref="D690:E690"/>
    <mergeCell ref="I690:J690"/>
    <mergeCell ref="K690:L690"/>
    <mergeCell ref="D691:E691"/>
    <mergeCell ref="D686:E686"/>
    <mergeCell ref="M688:N688"/>
    <mergeCell ref="D687:E687"/>
    <mergeCell ref="I687:J687"/>
    <mergeCell ref="K687:L687"/>
    <mergeCell ref="D688:E688"/>
    <mergeCell ref="I688:J688"/>
    <mergeCell ref="K688:L688"/>
    <mergeCell ref="M687:N687"/>
    <mergeCell ref="M686:N686"/>
    <mergeCell ref="D684:E684"/>
    <mergeCell ref="D685:E685"/>
    <mergeCell ref="I685:J685"/>
    <mergeCell ref="K685:L685"/>
    <mergeCell ref="I684:J684"/>
    <mergeCell ref="D677:E677"/>
    <mergeCell ref="K677:L677"/>
    <mergeCell ref="I678:J678"/>
    <mergeCell ref="D679:E679"/>
    <mergeCell ref="I679:J679"/>
    <mergeCell ref="M677:N677"/>
    <mergeCell ref="K678:L678"/>
    <mergeCell ref="M678:N678"/>
    <mergeCell ref="K679:L679"/>
    <mergeCell ref="D683:E683"/>
    <mergeCell ref="I683:J683"/>
    <mergeCell ref="K683:L683"/>
    <mergeCell ref="K681:L681"/>
    <mergeCell ref="M681:N681"/>
    <mergeCell ref="K682:L682"/>
    <mergeCell ref="M685:N685"/>
    <mergeCell ref="M689:N689"/>
    <mergeCell ref="D680:E680"/>
    <mergeCell ref="I680:J680"/>
    <mergeCell ref="D682:E682"/>
    <mergeCell ref="I682:J682"/>
    <mergeCell ref="D681:E681"/>
    <mergeCell ref="I681:J681"/>
    <mergeCell ref="K680:L680"/>
    <mergeCell ref="M680:N680"/>
    <mergeCell ref="M683:N683"/>
    <mergeCell ref="M682:N682"/>
    <mergeCell ref="M684:N684"/>
    <mergeCell ref="K684:L684"/>
    <mergeCell ref="D675:E675"/>
    <mergeCell ref="I675:J675"/>
    <mergeCell ref="K675:L675"/>
    <mergeCell ref="M675:N675"/>
    <mergeCell ref="M679:N679"/>
    <mergeCell ref="D678:E678"/>
    <mergeCell ref="K659:M659"/>
    <mergeCell ref="I673:J673"/>
    <mergeCell ref="K673:L673"/>
    <mergeCell ref="A669:O669"/>
    <mergeCell ref="A670:O670"/>
    <mergeCell ref="A671:O671"/>
    <mergeCell ref="A672:O672"/>
    <mergeCell ref="B659:C659"/>
    <mergeCell ref="E659:F659"/>
    <mergeCell ref="G659:J659"/>
    <mergeCell ref="E656:F656"/>
    <mergeCell ref="D674:E674"/>
    <mergeCell ref="I674:J674"/>
    <mergeCell ref="K674:L674"/>
    <mergeCell ref="G658:J658"/>
    <mergeCell ref="K660:M660"/>
    <mergeCell ref="K661:M661"/>
    <mergeCell ref="D673:E673"/>
    <mergeCell ref="K656:M656"/>
    <mergeCell ref="G661:J661"/>
    <mergeCell ref="B657:C657"/>
    <mergeCell ref="E657:F657"/>
    <mergeCell ref="B655:C655"/>
    <mergeCell ref="E661:F661"/>
    <mergeCell ref="B658:C658"/>
    <mergeCell ref="E658:F658"/>
    <mergeCell ref="B656:C656"/>
    <mergeCell ref="B661:C661"/>
    <mergeCell ref="B660:C660"/>
    <mergeCell ref="E660:F660"/>
    <mergeCell ref="I677:J677"/>
    <mergeCell ref="K655:M655"/>
    <mergeCell ref="K664:M664"/>
    <mergeCell ref="G663:J663"/>
    <mergeCell ref="K663:M663"/>
    <mergeCell ref="G662:J662"/>
    <mergeCell ref="K662:M662"/>
    <mergeCell ref="G656:J656"/>
    <mergeCell ref="I676:J676"/>
    <mergeCell ref="K676:L676"/>
    <mergeCell ref="M676:N676"/>
    <mergeCell ref="D676:E676"/>
    <mergeCell ref="M674:N674"/>
    <mergeCell ref="M673:N673"/>
    <mergeCell ref="B667:C667"/>
    <mergeCell ref="E667:F667"/>
    <mergeCell ref="G667:J667"/>
    <mergeCell ref="B663:C663"/>
    <mergeCell ref="E663:F663"/>
    <mergeCell ref="B662:C662"/>
    <mergeCell ref="E662:F662"/>
    <mergeCell ref="B664:C664"/>
    <mergeCell ref="E664:F664"/>
    <mergeCell ref="G664:J664"/>
    <mergeCell ref="K667:M667"/>
    <mergeCell ref="B665:C665"/>
    <mergeCell ref="E665:F665"/>
    <mergeCell ref="K666:M666"/>
    <mergeCell ref="A653:A667"/>
    <mergeCell ref="B653:C653"/>
    <mergeCell ref="E653:F653"/>
    <mergeCell ref="G653:J653"/>
    <mergeCell ref="B666:C666"/>
    <mergeCell ref="E666:F666"/>
    <mergeCell ref="B654:C654"/>
    <mergeCell ref="G666:J666"/>
    <mergeCell ref="K658:M658"/>
    <mergeCell ref="G657:J657"/>
    <mergeCell ref="K657:M657"/>
    <mergeCell ref="G665:J665"/>
    <mergeCell ref="K665:M665"/>
    <mergeCell ref="G660:J660"/>
    <mergeCell ref="G654:J654"/>
    <mergeCell ref="E655:F655"/>
    <mergeCell ref="B645:C645"/>
    <mergeCell ref="B644:C644"/>
    <mergeCell ref="G643:J643"/>
    <mergeCell ref="E645:F645"/>
    <mergeCell ref="B649:C649"/>
    <mergeCell ref="E649:F649"/>
    <mergeCell ref="G649:J649"/>
    <mergeCell ref="B647:C647"/>
    <mergeCell ref="E647:F647"/>
    <mergeCell ref="G647:J647"/>
    <mergeCell ref="E651:F651"/>
    <mergeCell ref="K651:M651"/>
    <mergeCell ref="B650:C650"/>
    <mergeCell ref="E650:F650"/>
    <mergeCell ref="K649:M649"/>
    <mergeCell ref="E640:F640"/>
    <mergeCell ref="G640:J640"/>
    <mergeCell ref="B642:C642"/>
    <mergeCell ref="E642:F642"/>
    <mergeCell ref="G642:J642"/>
    <mergeCell ref="G645:J645"/>
    <mergeCell ref="E644:F644"/>
    <mergeCell ref="B641:C641"/>
    <mergeCell ref="E641:F641"/>
    <mergeCell ref="G641:J641"/>
    <mergeCell ref="B643:C643"/>
    <mergeCell ref="E643:F643"/>
    <mergeCell ref="K641:M641"/>
    <mergeCell ref="K640:M640"/>
    <mergeCell ref="B652:C652"/>
    <mergeCell ref="E652:F652"/>
    <mergeCell ref="G652:J652"/>
    <mergeCell ref="K652:M652"/>
    <mergeCell ref="B651:C651"/>
    <mergeCell ref="B640:C640"/>
    <mergeCell ref="K645:M645"/>
    <mergeCell ref="K647:M647"/>
    <mergeCell ref="A637:A651"/>
    <mergeCell ref="B646:C646"/>
    <mergeCell ref="E646:F646"/>
    <mergeCell ref="G646:J646"/>
    <mergeCell ref="B648:C648"/>
    <mergeCell ref="E648:F648"/>
    <mergeCell ref="G648:J648"/>
    <mergeCell ref="E638:F638"/>
    <mergeCell ref="K654:M654"/>
    <mergeCell ref="K642:M642"/>
    <mergeCell ref="G639:J639"/>
    <mergeCell ref="K636:M636"/>
    <mergeCell ref="K637:M637"/>
    <mergeCell ref="E654:F654"/>
    <mergeCell ref="K644:M644"/>
    <mergeCell ref="G650:J650"/>
    <mergeCell ref="K650:M650"/>
    <mergeCell ref="G644:J644"/>
    <mergeCell ref="K634:M634"/>
    <mergeCell ref="B634:C634"/>
    <mergeCell ref="G635:J635"/>
    <mergeCell ref="K635:M635"/>
    <mergeCell ref="G636:J636"/>
    <mergeCell ref="K653:M653"/>
    <mergeCell ref="G651:J651"/>
    <mergeCell ref="K643:M643"/>
    <mergeCell ref="K648:M648"/>
    <mergeCell ref="K646:M646"/>
    <mergeCell ref="E636:F636"/>
    <mergeCell ref="G637:J637"/>
    <mergeCell ref="B637:C637"/>
    <mergeCell ref="E637:F637"/>
    <mergeCell ref="G655:J655"/>
    <mergeCell ref="K631:M631"/>
    <mergeCell ref="G632:J632"/>
    <mergeCell ref="K632:M632"/>
    <mergeCell ref="K639:M639"/>
    <mergeCell ref="G634:J634"/>
    <mergeCell ref="B638:C638"/>
    <mergeCell ref="B639:C639"/>
    <mergeCell ref="K638:M638"/>
    <mergeCell ref="E639:F639"/>
    <mergeCell ref="K633:M633"/>
    <mergeCell ref="G631:J631"/>
    <mergeCell ref="E634:F634"/>
    <mergeCell ref="B635:C635"/>
    <mergeCell ref="E635:F635"/>
    <mergeCell ref="B636:C636"/>
    <mergeCell ref="K628:M628"/>
    <mergeCell ref="K630:M630"/>
    <mergeCell ref="B625:C625"/>
    <mergeCell ref="E625:F625"/>
    <mergeCell ref="B627:C627"/>
    <mergeCell ref="E627:F627"/>
    <mergeCell ref="B629:C629"/>
    <mergeCell ref="E629:F629"/>
    <mergeCell ref="G626:J626"/>
    <mergeCell ref="B630:C630"/>
    <mergeCell ref="B620:C620"/>
    <mergeCell ref="E620:F620"/>
    <mergeCell ref="K626:M626"/>
    <mergeCell ref="B633:C633"/>
    <mergeCell ref="E633:F633"/>
    <mergeCell ref="B631:C631"/>
    <mergeCell ref="E631:F631"/>
    <mergeCell ref="B632:C632"/>
    <mergeCell ref="E632:F632"/>
    <mergeCell ref="G633:J633"/>
    <mergeCell ref="K624:M624"/>
    <mergeCell ref="B622:C622"/>
    <mergeCell ref="E622:F622"/>
    <mergeCell ref="G622:J622"/>
    <mergeCell ref="K622:M622"/>
    <mergeCell ref="B624:C624"/>
    <mergeCell ref="E624:F624"/>
    <mergeCell ref="G624:J624"/>
    <mergeCell ref="K629:M629"/>
    <mergeCell ref="K627:M627"/>
    <mergeCell ref="G620:J620"/>
    <mergeCell ref="K620:M620"/>
    <mergeCell ref="G623:J623"/>
    <mergeCell ref="G629:J629"/>
    <mergeCell ref="G627:J627"/>
    <mergeCell ref="G625:J625"/>
    <mergeCell ref="K625:M625"/>
    <mergeCell ref="K623:M623"/>
    <mergeCell ref="E630:F630"/>
    <mergeCell ref="G630:J630"/>
    <mergeCell ref="B628:C628"/>
    <mergeCell ref="E628:F628"/>
    <mergeCell ref="G628:J628"/>
    <mergeCell ref="B626:C626"/>
    <mergeCell ref="E626:F626"/>
    <mergeCell ref="E621:F621"/>
    <mergeCell ref="G621:J621"/>
    <mergeCell ref="B623:C623"/>
    <mergeCell ref="E623:F623"/>
    <mergeCell ref="J612:K612"/>
    <mergeCell ref="A613:G613"/>
    <mergeCell ref="H613:O613"/>
    <mergeCell ref="K621:M621"/>
    <mergeCell ref="A619:O619"/>
    <mergeCell ref="A621:A635"/>
    <mergeCell ref="M611:N611"/>
    <mergeCell ref="M604:N604"/>
    <mergeCell ref="J607:K607"/>
    <mergeCell ref="M607:N607"/>
    <mergeCell ref="M609:N609"/>
    <mergeCell ref="G611:H611"/>
    <mergeCell ref="J611:K611"/>
    <mergeCell ref="J608:K608"/>
    <mergeCell ref="G607:H607"/>
    <mergeCell ref="G605:H605"/>
    <mergeCell ref="M608:N608"/>
    <mergeCell ref="J610:K610"/>
    <mergeCell ref="M610:N610"/>
    <mergeCell ref="J605:K605"/>
    <mergeCell ref="M605:N605"/>
    <mergeCell ref="C607:E607"/>
    <mergeCell ref="G610:H610"/>
    <mergeCell ref="G608:H608"/>
    <mergeCell ref="J609:K609"/>
    <mergeCell ref="C606:E606"/>
    <mergeCell ref="C612:E612"/>
    <mergeCell ref="G612:H612"/>
    <mergeCell ref="G601:H601"/>
    <mergeCell ref="C609:E609"/>
    <mergeCell ref="G609:H609"/>
    <mergeCell ref="C610:E610"/>
    <mergeCell ref="G604:H604"/>
    <mergeCell ref="C608:E608"/>
    <mergeCell ref="C611:E611"/>
    <mergeCell ref="C605:E605"/>
    <mergeCell ref="C600:E600"/>
    <mergeCell ref="G600:H600"/>
    <mergeCell ref="J600:K600"/>
    <mergeCell ref="J604:K604"/>
    <mergeCell ref="C604:E604"/>
    <mergeCell ref="C601:E601"/>
    <mergeCell ref="J601:K601"/>
    <mergeCell ref="J602:K602"/>
    <mergeCell ref="M602:N602"/>
    <mergeCell ref="M601:N601"/>
    <mergeCell ref="J596:K596"/>
    <mergeCell ref="C602:E602"/>
    <mergeCell ref="G602:H602"/>
    <mergeCell ref="C597:E597"/>
    <mergeCell ref="G597:H597"/>
    <mergeCell ref="J597:K597"/>
    <mergeCell ref="G596:H596"/>
    <mergeCell ref="M600:N600"/>
    <mergeCell ref="C592:E592"/>
    <mergeCell ref="G592:H592"/>
    <mergeCell ref="J592:K592"/>
    <mergeCell ref="M592:N592"/>
    <mergeCell ref="M597:N597"/>
    <mergeCell ref="M603:N603"/>
    <mergeCell ref="M596:N596"/>
    <mergeCell ref="G603:H603"/>
    <mergeCell ref="C603:E603"/>
    <mergeCell ref="J603:K603"/>
    <mergeCell ref="C594:E594"/>
    <mergeCell ref="G594:H594"/>
    <mergeCell ref="J594:K594"/>
    <mergeCell ref="M594:N594"/>
    <mergeCell ref="J595:K595"/>
    <mergeCell ref="M595:N595"/>
    <mergeCell ref="J598:K598"/>
    <mergeCell ref="M598:N598"/>
    <mergeCell ref="G582:H582"/>
    <mergeCell ref="C599:E599"/>
    <mergeCell ref="G599:H599"/>
    <mergeCell ref="J599:K599"/>
    <mergeCell ref="M599:N599"/>
    <mergeCell ref="C595:E595"/>
    <mergeCell ref="G595:H595"/>
    <mergeCell ref="C598:E598"/>
    <mergeCell ref="G598:H598"/>
    <mergeCell ref="C596:E596"/>
    <mergeCell ref="C584:E584"/>
    <mergeCell ref="M582:N582"/>
    <mergeCell ref="M583:N583"/>
    <mergeCell ref="J581:K581"/>
    <mergeCell ref="M581:N581"/>
    <mergeCell ref="C587:E587"/>
    <mergeCell ref="G587:H587"/>
    <mergeCell ref="J587:K587"/>
    <mergeCell ref="A591:O591"/>
    <mergeCell ref="A589:G589"/>
    <mergeCell ref="M585:N585"/>
    <mergeCell ref="H589:O589"/>
    <mergeCell ref="G584:H584"/>
    <mergeCell ref="J584:K584"/>
    <mergeCell ref="M584:N584"/>
    <mergeCell ref="J583:K583"/>
    <mergeCell ref="M587:N587"/>
    <mergeCell ref="C582:E582"/>
    <mergeCell ref="H588:O588"/>
    <mergeCell ref="J582:K582"/>
    <mergeCell ref="C583:E583"/>
    <mergeCell ref="G593:H593"/>
    <mergeCell ref="J593:K593"/>
    <mergeCell ref="M593:N593"/>
    <mergeCell ref="A588:G588"/>
    <mergeCell ref="M580:N580"/>
    <mergeCell ref="G585:H585"/>
    <mergeCell ref="J585:K585"/>
    <mergeCell ref="G580:H580"/>
    <mergeCell ref="J580:K580"/>
    <mergeCell ref="G583:H583"/>
    <mergeCell ref="A523:B523"/>
    <mergeCell ref="A529:B529"/>
    <mergeCell ref="G543:H543"/>
    <mergeCell ref="J543:K543"/>
    <mergeCell ref="M578:N578"/>
    <mergeCell ref="C586:E586"/>
    <mergeCell ref="G586:H586"/>
    <mergeCell ref="J586:K586"/>
    <mergeCell ref="M586:N586"/>
    <mergeCell ref="C585:E585"/>
    <mergeCell ref="A526:B526"/>
    <mergeCell ref="D526:E526"/>
    <mergeCell ref="H526:J526"/>
    <mergeCell ref="L526:N526"/>
    <mergeCell ref="D529:E529"/>
    <mergeCell ref="G561:H561"/>
    <mergeCell ref="C559:E559"/>
    <mergeCell ref="G559:H559"/>
    <mergeCell ref="D528:E528"/>
    <mergeCell ref="A528:B528"/>
    <mergeCell ref="A527:B527"/>
    <mergeCell ref="M548:N548"/>
    <mergeCell ref="C545:E545"/>
    <mergeCell ref="G545:H545"/>
    <mergeCell ref="J545:K545"/>
    <mergeCell ref="C546:E546"/>
    <mergeCell ref="G546:H546"/>
    <mergeCell ref="G547:H547"/>
    <mergeCell ref="D537:E537"/>
    <mergeCell ref="H537:J537"/>
    <mergeCell ref="L532:N532"/>
    <mergeCell ref="D532:E532"/>
    <mergeCell ref="H532:J532"/>
    <mergeCell ref="L531:N531"/>
    <mergeCell ref="M562:N562"/>
    <mergeCell ref="H563:O563"/>
    <mergeCell ref="G552:H552"/>
    <mergeCell ref="M551:N551"/>
    <mergeCell ref="A539:O539"/>
    <mergeCell ref="A540:O540"/>
    <mergeCell ref="A421:E421"/>
    <mergeCell ref="F421:J421"/>
    <mergeCell ref="F486:J486"/>
    <mergeCell ref="N469:O469"/>
    <mergeCell ref="A464:E464"/>
    <mergeCell ref="F464:J464"/>
    <mergeCell ref="K464:O464"/>
    <mergeCell ref="A441:O441"/>
    <mergeCell ref="A445:C445"/>
    <mergeCell ref="N425:O425"/>
    <mergeCell ref="L527:N527"/>
    <mergeCell ref="D523:E523"/>
    <mergeCell ref="D518:E518"/>
    <mergeCell ref="H518:J518"/>
    <mergeCell ref="L518:N518"/>
    <mergeCell ref="H523:J523"/>
    <mergeCell ref="D524:E524"/>
    <mergeCell ref="H525:J525"/>
    <mergeCell ref="D521:E521"/>
    <mergeCell ref="D522:E522"/>
    <mergeCell ref="G403:G404"/>
    <mergeCell ref="H403:I403"/>
    <mergeCell ref="L403:M403"/>
    <mergeCell ref="E425:F425"/>
    <mergeCell ref="G425:G426"/>
    <mergeCell ref="H425:I425"/>
    <mergeCell ref="J403:K403"/>
    <mergeCell ref="D423:E423"/>
    <mergeCell ref="F423:H423"/>
    <mergeCell ref="J425:K425"/>
    <mergeCell ref="A377:E377"/>
    <mergeCell ref="F377:J377"/>
    <mergeCell ref="N359:O359"/>
    <mergeCell ref="A375:O375"/>
    <mergeCell ref="E359:F359"/>
    <mergeCell ref="C359:D359"/>
    <mergeCell ref="G359:G360"/>
    <mergeCell ref="A358:A360"/>
    <mergeCell ref="B359:B360"/>
    <mergeCell ref="J359:K359"/>
    <mergeCell ref="F399:J399"/>
    <mergeCell ref="A379:C379"/>
    <mergeCell ref="G402:K402"/>
    <mergeCell ref="L380:O380"/>
    <mergeCell ref="J381:K381"/>
    <mergeCell ref="L381:M381"/>
    <mergeCell ref="E381:F381"/>
    <mergeCell ref="L402:O402"/>
    <mergeCell ref="A400:O400"/>
    <mergeCell ref="A401:C401"/>
    <mergeCell ref="B403:B404"/>
    <mergeCell ref="C403:D403"/>
    <mergeCell ref="A380:A382"/>
    <mergeCell ref="B380:F380"/>
    <mergeCell ref="G380:K380"/>
    <mergeCell ref="B381:B382"/>
    <mergeCell ref="C381:D381"/>
    <mergeCell ref="K399:O399"/>
    <mergeCell ref="A399:E399"/>
    <mergeCell ref="N381:O381"/>
    <mergeCell ref="D401:E401"/>
    <mergeCell ref="F398:J398"/>
    <mergeCell ref="K398:O398"/>
    <mergeCell ref="L358:O358"/>
    <mergeCell ref="K376:O376"/>
    <mergeCell ref="K401:M401"/>
    <mergeCell ref="K379:M379"/>
    <mergeCell ref="K377:O377"/>
    <mergeCell ref="D379:E379"/>
    <mergeCell ref="F379:H379"/>
    <mergeCell ref="D357:E357"/>
    <mergeCell ref="F357:H357"/>
    <mergeCell ref="A376:E376"/>
    <mergeCell ref="F376:J376"/>
    <mergeCell ref="A397:O397"/>
    <mergeCell ref="A398:E398"/>
    <mergeCell ref="K357:M357"/>
    <mergeCell ref="G381:G382"/>
    <mergeCell ref="H381:I381"/>
    <mergeCell ref="L359:M359"/>
    <mergeCell ref="A354:E354"/>
    <mergeCell ref="H337:I337"/>
    <mergeCell ref="I357:J357"/>
    <mergeCell ref="N401:O401"/>
    <mergeCell ref="F401:H401"/>
    <mergeCell ref="I401:J401"/>
    <mergeCell ref="B358:F358"/>
    <mergeCell ref="G358:K358"/>
    <mergeCell ref="A378:O378"/>
    <mergeCell ref="F354:J354"/>
    <mergeCell ref="B337:B338"/>
    <mergeCell ref="H315:I315"/>
    <mergeCell ref="B314:F314"/>
    <mergeCell ref="A335:C335"/>
    <mergeCell ref="L315:M315"/>
    <mergeCell ref="F332:J332"/>
    <mergeCell ref="A333:E333"/>
    <mergeCell ref="J315:K315"/>
    <mergeCell ref="F335:H335"/>
    <mergeCell ref="A332:E332"/>
    <mergeCell ref="A356:O356"/>
    <mergeCell ref="L336:O336"/>
    <mergeCell ref="N357:O357"/>
    <mergeCell ref="A355:E355"/>
    <mergeCell ref="F355:J355"/>
    <mergeCell ref="A353:O353"/>
    <mergeCell ref="A336:A338"/>
    <mergeCell ref="A357:C357"/>
    <mergeCell ref="K354:O354"/>
    <mergeCell ref="N337:O337"/>
    <mergeCell ref="A309:O309"/>
    <mergeCell ref="A291:C291"/>
    <mergeCell ref="B293:B294"/>
    <mergeCell ref="C293:D293"/>
    <mergeCell ref="E293:F293"/>
    <mergeCell ref="D291:E291"/>
    <mergeCell ref="G293:G294"/>
    <mergeCell ref="L293:M293"/>
    <mergeCell ref="A289:E289"/>
    <mergeCell ref="G271:G272"/>
    <mergeCell ref="J293:K293"/>
    <mergeCell ref="K355:O355"/>
    <mergeCell ref="N315:O315"/>
    <mergeCell ref="L314:O314"/>
    <mergeCell ref="K332:O332"/>
    <mergeCell ref="J337:K337"/>
    <mergeCell ref="L337:M337"/>
    <mergeCell ref="A311:E311"/>
    <mergeCell ref="B336:F336"/>
    <mergeCell ref="B292:F292"/>
    <mergeCell ref="G292:K292"/>
    <mergeCell ref="A314:A316"/>
    <mergeCell ref="A292:A294"/>
    <mergeCell ref="G336:K336"/>
    <mergeCell ref="A310:E310"/>
    <mergeCell ref="F313:H313"/>
    <mergeCell ref="G314:K314"/>
    <mergeCell ref="F333:J333"/>
    <mergeCell ref="D269:E269"/>
    <mergeCell ref="N269:O269"/>
    <mergeCell ref="A288:E288"/>
    <mergeCell ref="F288:J288"/>
    <mergeCell ref="K288:O288"/>
    <mergeCell ref="A270:A272"/>
    <mergeCell ref="J271:K271"/>
    <mergeCell ref="B270:F270"/>
    <mergeCell ref="G270:K270"/>
    <mergeCell ref="C271:D271"/>
    <mergeCell ref="F135:J135"/>
    <mergeCell ref="N117:O117"/>
    <mergeCell ref="K135:O135"/>
    <mergeCell ref="L139:M139"/>
    <mergeCell ref="L138:O138"/>
    <mergeCell ref="F134:J134"/>
    <mergeCell ref="L117:M117"/>
    <mergeCell ref="F157:J157"/>
    <mergeCell ref="B73:B74"/>
    <mergeCell ref="A44:O44"/>
    <mergeCell ref="A43:C43"/>
    <mergeCell ref="F46:J46"/>
    <mergeCell ref="G138:K138"/>
    <mergeCell ref="A155:O155"/>
    <mergeCell ref="A156:E156"/>
    <mergeCell ref="H139:I139"/>
    <mergeCell ref="K91:O91"/>
    <mergeCell ref="C139:D139"/>
    <mergeCell ref="E139:F139"/>
    <mergeCell ref="N49:O49"/>
    <mergeCell ref="K49:M49"/>
    <mergeCell ref="J139:K139"/>
    <mergeCell ref="A133:O133"/>
    <mergeCell ref="K134:O134"/>
    <mergeCell ref="J51:K51"/>
    <mergeCell ref="H51:I51"/>
    <mergeCell ref="G50:K50"/>
    <mergeCell ref="N159:O159"/>
    <mergeCell ref="A45:E45"/>
    <mergeCell ref="A46:E46"/>
    <mergeCell ref="K46:O46"/>
    <mergeCell ref="L51:M51"/>
    <mergeCell ref="L50:O50"/>
    <mergeCell ref="G51:G52"/>
    <mergeCell ref="B50:F50"/>
    <mergeCell ref="B51:B52"/>
    <mergeCell ref="A50:A52"/>
    <mergeCell ref="A49:C49"/>
    <mergeCell ref="F49:H49"/>
    <mergeCell ref="I49:J49"/>
    <mergeCell ref="D49:E49"/>
    <mergeCell ref="A39:C39"/>
    <mergeCell ref="K45:O45"/>
    <mergeCell ref="A42:C42"/>
    <mergeCell ref="F45:J45"/>
    <mergeCell ref="A16:O16"/>
    <mergeCell ref="L11:O11"/>
    <mergeCell ref="A41:C41"/>
    <mergeCell ref="A35:C35"/>
    <mergeCell ref="A47:O47"/>
    <mergeCell ref="A48:O48"/>
    <mergeCell ref="A40:C40"/>
    <mergeCell ref="A25:O25"/>
    <mergeCell ref="A38:C38"/>
    <mergeCell ref="A37:C37"/>
    <mergeCell ref="A2:O2"/>
    <mergeCell ref="A3:O3"/>
    <mergeCell ref="A4:O4"/>
    <mergeCell ref="A15:C15"/>
    <mergeCell ref="A6:C6"/>
    <mergeCell ref="M6:O6"/>
    <mergeCell ref="D7:E7"/>
    <mergeCell ref="D6:E6"/>
    <mergeCell ref="M5:N5"/>
    <mergeCell ref="F8:G8"/>
    <mergeCell ref="A32:C32"/>
    <mergeCell ref="A31:C31"/>
    <mergeCell ref="A30:C30"/>
    <mergeCell ref="A34:C34"/>
    <mergeCell ref="D27:H27"/>
    <mergeCell ref="I27:M27"/>
    <mergeCell ref="F7:G7"/>
    <mergeCell ref="A27:C29"/>
    <mergeCell ref="N27:O27"/>
    <mergeCell ref="D18:G18"/>
    <mergeCell ref="D8:E8"/>
    <mergeCell ref="H18:K18"/>
    <mergeCell ref="A9:O9"/>
    <mergeCell ref="A10:O10"/>
    <mergeCell ref="A11:C12"/>
    <mergeCell ref="L6:L8"/>
    <mergeCell ref="A1:O1"/>
    <mergeCell ref="A26:O26"/>
    <mergeCell ref="A20:C20"/>
    <mergeCell ref="A21:C21"/>
    <mergeCell ref="A22:C22"/>
    <mergeCell ref="H6:H8"/>
    <mergeCell ref="I6:K6"/>
    <mergeCell ref="A14:C14"/>
    <mergeCell ref="D11:G11"/>
    <mergeCell ref="F6:G6"/>
    <mergeCell ref="A36:C36"/>
    <mergeCell ref="N28:O28"/>
    <mergeCell ref="I28:I29"/>
    <mergeCell ref="J28:K28"/>
    <mergeCell ref="A33:C33"/>
    <mergeCell ref="A13:C13"/>
    <mergeCell ref="G28:H28"/>
    <mergeCell ref="A23:C23"/>
    <mergeCell ref="A18:C19"/>
    <mergeCell ref="A24:C24"/>
    <mergeCell ref="K421:O421"/>
    <mergeCell ref="E403:F403"/>
    <mergeCell ref="H11:K11"/>
    <mergeCell ref="D28:D29"/>
    <mergeCell ref="E28:F28"/>
    <mergeCell ref="L28:M28"/>
    <mergeCell ref="E51:F51"/>
    <mergeCell ref="C51:D51"/>
    <mergeCell ref="L18:O18"/>
    <mergeCell ref="A17:O17"/>
    <mergeCell ref="A517:B517"/>
    <mergeCell ref="A521:B521"/>
    <mergeCell ref="A402:A404"/>
    <mergeCell ref="B402:F402"/>
    <mergeCell ref="K423:M423"/>
    <mergeCell ref="A419:O419"/>
    <mergeCell ref="A420:E420"/>
    <mergeCell ref="N403:O403"/>
    <mergeCell ref="F420:J420"/>
    <mergeCell ref="K420:O420"/>
    <mergeCell ref="A467:C467"/>
    <mergeCell ref="A465:E465"/>
    <mergeCell ref="A518:B518"/>
    <mergeCell ref="A522:B522"/>
    <mergeCell ref="L520:N520"/>
    <mergeCell ref="A446:A448"/>
    <mergeCell ref="E469:F469"/>
    <mergeCell ref="A468:A470"/>
    <mergeCell ref="B468:F468"/>
    <mergeCell ref="C469:D469"/>
    <mergeCell ref="A422:O422"/>
    <mergeCell ref="A423:C423"/>
    <mergeCell ref="A525:B525"/>
    <mergeCell ref="D525:E525"/>
    <mergeCell ref="L425:M425"/>
    <mergeCell ref="A519:B519"/>
    <mergeCell ref="D519:E519"/>
    <mergeCell ref="H519:J519"/>
    <mergeCell ref="L521:N521"/>
    <mergeCell ref="B469:B470"/>
    <mergeCell ref="H469:I469"/>
    <mergeCell ref="L469:M469"/>
    <mergeCell ref="N379:O379"/>
    <mergeCell ref="I379:J379"/>
    <mergeCell ref="F442:J442"/>
    <mergeCell ref="D445:E445"/>
    <mergeCell ref="K442:O442"/>
    <mergeCell ref="K443:O443"/>
    <mergeCell ref="A444:O444"/>
    <mergeCell ref="C425:D425"/>
    <mergeCell ref="N467:O467"/>
    <mergeCell ref="I497:J497"/>
    <mergeCell ref="L468:O468"/>
    <mergeCell ref="J469:K469"/>
    <mergeCell ref="K465:O465"/>
    <mergeCell ref="A466:O466"/>
    <mergeCell ref="G468:K468"/>
    <mergeCell ref="K467:M467"/>
    <mergeCell ref="F465:J465"/>
    <mergeCell ref="G469:G470"/>
    <mergeCell ref="B425:B426"/>
    <mergeCell ref="A443:E443"/>
    <mergeCell ref="F443:J443"/>
    <mergeCell ref="A442:E442"/>
    <mergeCell ref="A424:A426"/>
    <mergeCell ref="D467:E467"/>
    <mergeCell ref="F467:H467"/>
    <mergeCell ref="I467:J467"/>
    <mergeCell ref="F445:H445"/>
    <mergeCell ref="A463:O463"/>
    <mergeCell ref="B446:F446"/>
    <mergeCell ref="J447:K447"/>
    <mergeCell ref="L447:M447"/>
    <mergeCell ref="G447:G448"/>
    <mergeCell ref="H447:I447"/>
    <mergeCell ref="L446:O446"/>
    <mergeCell ref="N447:O447"/>
    <mergeCell ref="B424:F424"/>
    <mergeCell ref="G424:K424"/>
    <mergeCell ref="A499:B499"/>
    <mergeCell ref="G498:H498"/>
    <mergeCell ref="N445:O445"/>
    <mergeCell ref="G446:K446"/>
    <mergeCell ref="G497:H497"/>
    <mergeCell ref="B447:B448"/>
    <mergeCell ref="C447:D447"/>
    <mergeCell ref="E447:F447"/>
    <mergeCell ref="G501:H501"/>
    <mergeCell ref="G502:H502"/>
    <mergeCell ref="I500:J500"/>
    <mergeCell ref="I423:J423"/>
    <mergeCell ref="L424:O424"/>
    <mergeCell ref="N423:O423"/>
    <mergeCell ref="I499:J499"/>
    <mergeCell ref="I498:J498"/>
    <mergeCell ref="A485:O485"/>
    <mergeCell ref="A486:E486"/>
    <mergeCell ref="A489:O489"/>
    <mergeCell ref="A490:O490"/>
    <mergeCell ref="A491:O491"/>
    <mergeCell ref="G505:H505"/>
    <mergeCell ref="A506:B506"/>
    <mergeCell ref="I504:J504"/>
    <mergeCell ref="G492:H492"/>
    <mergeCell ref="I492:J492"/>
    <mergeCell ref="I495:J495"/>
    <mergeCell ref="I496:J496"/>
    <mergeCell ref="I507:J507"/>
    <mergeCell ref="G500:H500"/>
    <mergeCell ref="A498:B498"/>
    <mergeCell ref="I501:J501"/>
    <mergeCell ref="I505:J505"/>
    <mergeCell ref="I506:J506"/>
    <mergeCell ref="I502:J502"/>
    <mergeCell ref="A500:B500"/>
    <mergeCell ref="A501:B501"/>
    <mergeCell ref="A502:B502"/>
    <mergeCell ref="G495:H495"/>
    <mergeCell ref="I493:J493"/>
    <mergeCell ref="I494:J494"/>
    <mergeCell ref="G503:H503"/>
    <mergeCell ref="K486:O486"/>
    <mergeCell ref="A494:B494"/>
    <mergeCell ref="G494:H494"/>
    <mergeCell ref="G493:H493"/>
    <mergeCell ref="A492:B492"/>
    <mergeCell ref="K492:O492"/>
    <mergeCell ref="K493:O512"/>
    <mergeCell ref="A497:B497"/>
    <mergeCell ref="I503:J503"/>
    <mergeCell ref="A503:B503"/>
    <mergeCell ref="K487:O487"/>
    <mergeCell ref="A488:O488"/>
    <mergeCell ref="A493:B493"/>
    <mergeCell ref="G509:H509"/>
    <mergeCell ref="G510:H510"/>
    <mergeCell ref="G499:H499"/>
    <mergeCell ref="G496:H496"/>
    <mergeCell ref="A487:E487"/>
    <mergeCell ref="F487:J487"/>
    <mergeCell ref="G512:H512"/>
    <mergeCell ref="G506:H506"/>
    <mergeCell ref="A495:B495"/>
    <mergeCell ref="A496:B496"/>
    <mergeCell ref="A511:B511"/>
    <mergeCell ref="A508:B508"/>
    <mergeCell ref="A505:B505"/>
    <mergeCell ref="G508:H508"/>
    <mergeCell ref="A504:B504"/>
    <mergeCell ref="G504:H504"/>
    <mergeCell ref="I512:J512"/>
    <mergeCell ref="H521:J521"/>
    <mergeCell ref="H524:J524"/>
    <mergeCell ref="G511:H511"/>
    <mergeCell ref="I511:J511"/>
    <mergeCell ref="I508:J508"/>
    <mergeCell ref="A516:O516"/>
    <mergeCell ref="H529:J529"/>
    <mergeCell ref="H534:J534"/>
    <mergeCell ref="A515:O515"/>
    <mergeCell ref="D517:E517"/>
    <mergeCell ref="A512:B512"/>
    <mergeCell ref="A532:B532"/>
    <mergeCell ref="L517:N517"/>
    <mergeCell ref="H522:J522"/>
    <mergeCell ref="L529:N529"/>
    <mergeCell ref="L522:N522"/>
    <mergeCell ref="L530:N530"/>
    <mergeCell ref="H528:J528"/>
    <mergeCell ref="L528:N528"/>
    <mergeCell ref="L534:N534"/>
    <mergeCell ref="G507:H507"/>
    <mergeCell ref="A507:B507"/>
    <mergeCell ref="A510:B510"/>
    <mergeCell ref="A509:B509"/>
    <mergeCell ref="I509:J509"/>
    <mergeCell ref="I510:J510"/>
    <mergeCell ref="A514:O514"/>
    <mergeCell ref="L524:N524"/>
    <mergeCell ref="L535:N535"/>
    <mergeCell ref="H531:J531"/>
    <mergeCell ref="A524:B524"/>
    <mergeCell ref="A520:B520"/>
    <mergeCell ref="D520:E520"/>
    <mergeCell ref="H520:J520"/>
    <mergeCell ref="D531:E531"/>
    <mergeCell ref="D533:E533"/>
    <mergeCell ref="A678:A683"/>
    <mergeCell ref="A685:A689"/>
    <mergeCell ref="M561:N561"/>
    <mergeCell ref="G606:H606"/>
    <mergeCell ref="J606:K606"/>
    <mergeCell ref="M606:N606"/>
    <mergeCell ref="J572:K572"/>
    <mergeCell ref="A563:G563"/>
    <mergeCell ref="M579:N579"/>
    <mergeCell ref="C593:E593"/>
    <mergeCell ref="J561:K561"/>
    <mergeCell ref="J551:K551"/>
    <mergeCell ref="J558:K558"/>
    <mergeCell ref="G562:H562"/>
    <mergeCell ref="M558:N558"/>
    <mergeCell ref="M559:N559"/>
    <mergeCell ref="M570:N570"/>
    <mergeCell ref="M571:N571"/>
    <mergeCell ref="G544:H544"/>
    <mergeCell ref="J550:K550"/>
    <mergeCell ref="J570:K570"/>
    <mergeCell ref="M549:N549"/>
    <mergeCell ref="M545:N545"/>
    <mergeCell ref="M546:N546"/>
    <mergeCell ref="M568:N568"/>
    <mergeCell ref="M560:N560"/>
    <mergeCell ref="C574:E574"/>
    <mergeCell ref="G548:H548"/>
    <mergeCell ref="J548:K548"/>
    <mergeCell ref="J568:K568"/>
    <mergeCell ref="C558:E558"/>
    <mergeCell ref="J559:K559"/>
    <mergeCell ref="H564:O564"/>
    <mergeCell ref="G569:H569"/>
    <mergeCell ref="M550:N550"/>
    <mergeCell ref="C572:E572"/>
    <mergeCell ref="J542:K542"/>
    <mergeCell ref="G542:H542"/>
    <mergeCell ref="C547:E547"/>
    <mergeCell ref="C543:E543"/>
    <mergeCell ref="G549:H549"/>
    <mergeCell ref="J549:K549"/>
    <mergeCell ref="C544:E544"/>
    <mergeCell ref="J547:K547"/>
    <mergeCell ref="C548:E548"/>
    <mergeCell ref="J544:K544"/>
    <mergeCell ref="M543:N543"/>
    <mergeCell ref="M547:N547"/>
    <mergeCell ref="A616:O616"/>
    <mergeCell ref="M612:N612"/>
    <mergeCell ref="M574:N574"/>
    <mergeCell ref="C550:E550"/>
    <mergeCell ref="G558:H558"/>
    <mergeCell ref="A615:C615"/>
    <mergeCell ref="D615:O615"/>
    <mergeCell ref="M573:N573"/>
    <mergeCell ref="H805:I805"/>
    <mergeCell ref="J805:K805"/>
    <mergeCell ref="N805:O805"/>
    <mergeCell ref="L805:M805"/>
    <mergeCell ref="O688:P688"/>
    <mergeCell ref="O689:P689"/>
    <mergeCell ref="O692:P692"/>
    <mergeCell ref="M690:N690"/>
    <mergeCell ref="M691:N691"/>
    <mergeCell ref="I699:J699"/>
    <mergeCell ref="J801:K801"/>
    <mergeCell ref="N801:O801"/>
    <mergeCell ref="L801:M801"/>
    <mergeCell ref="A614:G614"/>
    <mergeCell ref="H614:O614"/>
    <mergeCell ref="O685:P685"/>
    <mergeCell ref="O686:P686"/>
    <mergeCell ref="O696:P696"/>
    <mergeCell ref="O697:P697"/>
    <mergeCell ref="A690:A694"/>
    <mergeCell ref="A618:O618"/>
    <mergeCell ref="O674:P674"/>
    <mergeCell ref="O675:P675"/>
    <mergeCell ref="O682:P682"/>
    <mergeCell ref="O676:P676"/>
    <mergeCell ref="O677:P677"/>
    <mergeCell ref="O678:P678"/>
    <mergeCell ref="O679:P679"/>
    <mergeCell ref="O681:P681"/>
    <mergeCell ref="A674:A677"/>
    <mergeCell ref="A617:O617"/>
    <mergeCell ref="B621:C621"/>
    <mergeCell ref="A725:A734"/>
    <mergeCell ref="D725:E725"/>
    <mergeCell ref="G725:O725"/>
    <mergeCell ref="O687:P687"/>
    <mergeCell ref="O690:P690"/>
    <mergeCell ref="O680:P680"/>
    <mergeCell ref="K686:L686"/>
    <mergeCell ref="O683:P683"/>
    <mergeCell ref="I686:J686"/>
    <mergeCell ref="A846:O846"/>
    <mergeCell ref="D807:E807"/>
    <mergeCell ref="C811:H811"/>
    <mergeCell ref="A811:B811"/>
    <mergeCell ref="K811:O811"/>
    <mergeCell ref="F801:G801"/>
    <mergeCell ref="D801:E801"/>
    <mergeCell ref="I811:J811"/>
    <mergeCell ref="H801:I801"/>
    <mergeCell ref="N807:O807"/>
    <mergeCell ref="L807:M807"/>
    <mergeCell ref="J807:K807"/>
    <mergeCell ref="H807:I807"/>
    <mergeCell ref="A565:C565"/>
    <mergeCell ref="D565:O565"/>
    <mergeCell ref="A590:C590"/>
    <mergeCell ref="D590:O590"/>
    <mergeCell ref="M575:N575"/>
    <mergeCell ref="O691:P691"/>
  </mergeCells>
  <dataValidations count="9">
    <dataValidation type="list" allowBlank="1" showInputMessage="1" showErrorMessage="1" sqref="A818:C832">
      <formula1>$Q$817:$Q$831</formula1>
    </dataValidation>
    <dataValidation type="list" allowBlank="1" showInputMessage="1" showErrorMessage="1" sqref="F774:I783 F785:I794 F763:I772">
      <formula1>$Q$767:$Q$774</formula1>
    </dataValidation>
    <dataValidation type="list" allowBlank="1" showInputMessage="1" showErrorMessage="1" sqref="M8:O8 I8:K8">
      <formula1>$Q$6:$Q$9</formula1>
    </dataValidation>
    <dataValidation type="list" allowBlank="1" showInputMessage="1" showErrorMessage="1" sqref="F518:F537">
      <formula1>$Q$516:$Q$519</formula1>
    </dataValidation>
    <dataValidation type="list" allowBlank="1" showInputMessage="1" showErrorMessage="1" sqref="N621:O635 N637:O651 N653:O668">
      <formula1>$Q$621:$Q$624</formula1>
    </dataValidation>
    <dataValidation type="list" allowBlank="1" showInputMessage="1" showErrorMessage="1" sqref="G621:J635 G653:J668 G637:J651">
      <formula1>$R$621:$R$629</formula1>
    </dataValidation>
    <dataValidation type="list" allowBlank="1" showInputMessage="1" showErrorMessage="1" sqref="C493:E512">
      <formula1>$Q$493:$Q$496</formula1>
    </dataValidation>
    <dataValidation type="textLength" operator="equal" showInputMessage="1" showErrorMessage="1" errorTitle="Dist/Charter No." error="Dist/Charter No. -  Miust be 4 digits inluding leading zeros." sqref="O5">
      <formula1>4</formula1>
    </dataValidation>
    <dataValidation type="textLength" operator="equal" allowBlank="1" showInputMessage="1" showErrorMessage="1" error="School number must be 3 digits  including leading zeros." sqref="I49:J49 I71:J71 I93:J93 I115:J115 I137:J137 I159:J159 I181:J181 I203:J203 I225:J225 I247:J247 I269:J269 I291:J291 I313:J313 I335:J335 I357:J357 I379:J379 I401:J401 I423:J423 I445:J445 I467:J467">
      <formula1>3</formula1>
    </dataValidation>
  </dataValidations>
  <printOptions/>
  <pageMargins left="0.6" right="0.25" top="0.25" bottom="0.25" header="0.25" footer="0.25"/>
  <pageSetup horizontalDpi="600" verticalDpi="600" orientation="landscape" scale="98" r:id="rId3"/>
  <rowBreaks count="7" manualBreakCount="7">
    <brk id="47" max="255" man="1"/>
    <brk id="615" max="255" man="1"/>
    <brk id="668" max="255" man="1"/>
    <brk id="718" max="255" man="1"/>
    <brk id="757" max="255" man="1"/>
    <brk id="794" max="255" man="1"/>
    <brk id="833" max="255" man="1"/>
  </rowBreaks>
  <drawing r:id="rId2"/>
  <legacyDrawing r:id="rId1"/>
</worksheet>
</file>

<file path=xl/worksheets/sheet2.xml><?xml version="1.0" encoding="utf-8"?>
<worksheet xmlns="http://schemas.openxmlformats.org/spreadsheetml/2006/main" xmlns:r="http://schemas.openxmlformats.org/officeDocument/2006/relationships">
  <sheetPr codeName="Sheet2">
    <tabColor indexed="11"/>
  </sheetPr>
  <dimension ref="A1:Z231"/>
  <sheetViews>
    <sheetView zoomScalePageLayoutView="0" workbookViewId="0" topLeftCell="C179">
      <selection activeCell="I186" sqref="I186:L211"/>
    </sheetView>
  </sheetViews>
  <sheetFormatPr defaultColWidth="0" defaultRowHeight="15.75"/>
  <cols>
    <col min="1" max="1" width="3.625" style="110" customWidth="1"/>
    <col min="2" max="2" width="17.625" style="110" customWidth="1"/>
    <col min="3" max="3" width="7.50390625" style="110" customWidth="1"/>
    <col min="4" max="4" width="6.875" style="110" customWidth="1"/>
    <col min="5" max="5" width="11.125" style="110" customWidth="1"/>
    <col min="6" max="7" width="7.00390625" style="110" customWidth="1"/>
    <col min="8" max="8" width="11.00390625" style="110" customWidth="1"/>
    <col min="9" max="11" width="17.125" style="110" customWidth="1"/>
    <col min="12" max="12" width="17.125" style="98" customWidth="1"/>
    <col min="13" max="13" width="11.375" style="110" hidden="1" customWidth="1"/>
    <col min="14" max="15" width="0" style="237" hidden="1" customWidth="1"/>
    <col min="16" max="16" width="13.125" style="237" hidden="1" customWidth="1"/>
    <col min="17" max="17" width="6.375" style="237" hidden="1" customWidth="1"/>
    <col min="18" max="18" width="7.50390625" style="237" hidden="1" customWidth="1"/>
    <col min="19" max="19" width="8.00390625" style="237" hidden="1" customWidth="1"/>
    <col min="20" max="20" width="5.625" style="237" hidden="1" customWidth="1"/>
    <col min="21" max="21" width="55.50390625" style="237" hidden="1" customWidth="1"/>
    <col min="22" max="25" width="8.875" style="237" hidden="1" customWidth="1"/>
    <col min="26" max="26" width="10.125" style="237" hidden="1" customWidth="1"/>
    <col min="27" max="16384" width="8.875" style="237" hidden="1" customWidth="1"/>
  </cols>
  <sheetData>
    <row r="1" spans="1:21" ht="87" customHeight="1" thickBot="1">
      <c r="A1" s="1115" t="s">
        <v>78</v>
      </c>
      <c r="B1" s="1116"/>
      <c r="C1" s="1116"/>
      <c r="D1" s="1116"/>
      <c r="E1" s="1116"/>
      <c r="F1" s="1116"/>
      <c r="G1" s="1116"/>
      <c r="H1" s="1116"/>
      <c r="I1" s="1116"/>
      <c r="J1" s="1116"/>
      <c r="K1" s="1116"/>
      <c r="L1" s="1117"/>
      <c r="M1" s="375"/>
      <c r="P1" s="1111"/>
      <c r="Q1" s="1111"/>
      <c r="R1" s="1111"/>
      <c r="S1" s="1111"/>
      <c r="T1" s="1111"/>
      <c r="U1" s="1111"/>
    </row>
    <row r="2" spans="1:21" ht="15.75">
      <c r="A2" s="1112"/>
      <c r="B2" s="1112"/>
      <c r="C2" s="1112"/>
      <c r="D2" s="1112"/>
      <c r="E2" s="1112"/>
      <c r="F2" s="1112"/>
      <c r="G2" s="1112"/>
      <c r="H2" s="1112"/>
      <c r="I2" s="1112"/>
      <c r="J2" s="1112"/>
      <c r="K2" s="1112"/>
      <c r="L2" s="1112"/>
      <c r="M2" s="375"/>
      <c r="P2" s="378"/>
      <c r="Q2" s="378"/>
      <c r="R2" s="378"/>
      <c r="S2" s="378"/>
      <c r="T2" s="378"/>
      <c r="U2" s="378"/>
    </row>
    <row r="3" spans="1:21" s="94" customFormat="1" ht="16.5" thickBot="1">
      <c r="A3" s="1110" t="s">
        <v>443</v>
      </c>
      <c r="B3" s="1110"/>
      <c r="C3" s="1110"/>
      <c r="D3" s="1110"/>
      <c r="E3" s="1113" t="str">
        <f>IF('Application 2013-2015'!D5="","",'Application 2013-2015'!D5)</f>
        <v>Laporte School District</v>
      </c>
      <c r="F3" s="1114"/>
      <c r="G3" s="1114"/>
      <c r="H3" s="1114"/>
      <c r="I3" s="1114"/>
      <c r="J3" s="1114"/>
      <c r="K3" s="1114"/>
      <c r="L3" s="1114"/>
      <c r="M3" s="375"/>
      <c r="P3" s="1"/>
      <c r="Q3" s="1"/>
      <c r="R3" s="1"/>
      <c r="S3" s="1"/>
      <c r="T3" s="1"/>
      <c r="U3" s="1"/>
    </row>
    <row r="4" spans="1:21" s="95" customFormat="1" ht="15.75">
      <c r="A4" s="1103"/>
      <c r="B4" s="1103"/>
      <c r="C4" s="1103"/>
      <c r="D4" s="1103"/>
      <c r="E4" s="1103"/>
      <c r="F4" s="1103"/>
      <c r="G4" s="1103"/>
      <c r="H4" s="1103"/>
      <c r="I4" s="1103"/>
      <c r="J4" s="1103"/>
      <c r="K4" s="1103"/>
      <c r="L4" s="1103"/>
      <c r="M4" s="374"/>
      <c r="P4" s="2"/>
      <c r="Q4" s="2"/>
      <c r="R4" s="2"/>
      <c r="S4" s="2"/>
      <c r="T4" s="2"/>
      <c r="U4" s="2"/>
    </row>
    <row r="5" spans="1:21" s="94" customFormat="1" ht="15.75">
      <c r="A5" s="1110" t="s">
        <v>444</v>
      </c>
      <c r="B5" s="1110"/>
      <c r="C5" s="1110"/>
      <c r="D5" s="1110"/>
      <c r="E5" s="1118" t="str">
        <f>IF(COUNTA('Application 2013-2015'!O5)=0,"",'Application 2013-2015'!O5)</f>
        <v>0306</v>
      </c>
      <c r="F5" s="1118"/>
      <c r="G5" s="1118"/>
      <c r="H5" s="1118"/>
      <c r="I5" s="1118"/>
      <c r="J5" s="1118"/>
      <c r="K5" s="1118"/>
      <c r="L5" s="1118"/>
      <c r="M5" s="375"/>
      <c r="P5" s="1"/>
      <c r="Q5" s="1"/>
      <c r="R5" s="1"/>
      <c r="S5" s="1"/>
      <c r="T5" s="1"/>
      <c r="U5" s="1"/>
    </row>
    <row r="6" spans="1:21" s="95" customFormat="1" ht="15.75">
      <c r="A6" s="1103"/>
      <c r="B6" s="1103"/>
      <c r="C6" s="1103"/>
      <c r="D6" s="1103"/>
      <c r="E6" s="1103"/>
      <c r="F6" s="1103"/>
      <c r="G6" s="1103"/>
      <c r="H6" s="1103"/>
      <c r="I6" s="1103"/>
      <c r="J6" s="1103"/>
      <c r="K6" s="1103"/>
      <c r="L6" s="1103"/>
      <c r="M6" s="374"/>
      <c r="P6" s="2"/>
      <c r="Q6" s="2"/>
      <c r="R6" s="2"/>
      <c r="S6" s="2"/>
      <c r="T6" s="2"/>
      <c r="U6" s="2"/>
    </row>
    <row r="7" spans="1:21" s="94" customFormat="1" ht="15.75">
      <c r="A7" s="1105" t="s">
        <v>445</v>
      </c>
      <c r="B7" s="1105"/>
      <c r="C7" s="1105"/>
      <c r="D7" s="1105"/>
      <c r="E7" s="1098" t="s">
        <v>648</v>
      </c>
      <c r="F7" s="1098"/>
      <c r="G7" s="1098"/>
      <c r="H7" s="1098"/>
      <c r="I7" s="1098"/>
      <c r="J7" s="1098"/>
      <c r="K7" s="1098"/>
      <c r="L7" s="1098"/>
      <c r="M7" s="375"/>
      <c r="P7" s="1"/>
      <c r="Q7" s="1"/>
      <c r="R7" s="1"/>
      <c r="S7" s="1"/>
      <c r="T7" s="1"/>
      <c r="U7" s="1"/>
    </row>
    <row r="8" spans="1:21" s="95" customFormat="1" ht="15.75">
      <c r="A8" s="1103"/>
      <c r="B8" s="1103"/>
      <c r="C8" s="1103"/>
      <c r="D8" s="1103"/>
      <c r="E8" s="1103"/>
      <c r="F8" s="1103"/>
      <c r="G8" s="1103"/>
      <c r="H8" s="1103"/>
      <c r="I8" s="1103"/>
      <c r="J8" s="1103"/>
      <c r="K8" s="1103"/>
      <c r="L8" s="1103"/>
      <c r="M8" s="374"/>
      <c r="P8" s="2"/>
      <c r="Q8" s="2"/>
      <c r="R8" s="2"/>
      <c r="S8" s="2"/>
      <c r="T8" s="2"/>
      <c r="U8" s="2"/>
    </row>
    <row r="9" spans="1:21" s="94" customFormat="1" ht="15.75">
      <c r="A9" s="1107" t="s">
        <v>446</v>
      </c>
      <c r="B9" s="1107"/>
      <c r="C9" s="1107"/>
      <c r="D9" s="1107"/>
      <c r="E9" s="1096" t="str">
        <f>IF('Application 2013-2015'!K5="","",'Application 2013-2015'!K5)</f>
        <v>Academic Intervention Program</v>
      </c>
      <c r="F9" s="1097"/>
      <c r="G9" s="1097"/>
      <c r="H9" s="1097"/>
      <c r="I9" s="1097"/>
      <c r="J9" s="1097"/>
      <c r="K9" s="1097"/>
      <c r="L9" s="414"/>
      <c r="M9" s="375"/>
      <c r="P9" s="1"/>
      <c r="Q9" s="1"/>
      <c r="R9" s="1"/>
      <c r="S9" s="1"/>
      <c r="T9" s="1"/>
      <c r="U9" s="1"/>
    </row>
    <row r="10" spans="1:21" s="95" customFormat="1" ht="15.75">
      <c r="A10" s="1109"/>
      <c r="B10" s="1109"/>
      <c r="C10" s="1109"/>
      <c r="D10" s="1109"/>
      <c r="E10" s="1109"/>
      <c r="F10" s="1109"/>
      <c r="G10" s="1109"/>
      <c r="H10" s="1109"/>
      <c r="I10" s="1109"/>
      <c r="J10" s="1109"/>
      <c r="K10" s="1109"/>
      <c r="L10" s="1109"/>
      <c r="M10" s="374"/>
      <c r="P10" s="2"/>
      <c r="Q10" s="2"/>
      <c r="R10" s="2"/>
      <c r="S10" s="2"/>
      <c r="T10" s="2"/>
      <c r="U10" s="2"/>
    </row>
    <row r="11" spans="1:21" s="94" customFormat="1" ht="16.5" thickBot="1">
      <c r="A11" s="1105" t="s">
        <v>447</v>
      </c>
      <c r="B11" s="1105"/>
      <c r="C11" s="1105"/>
      <c r="D11" s="1105"/>
      <c r="E11" s="1108" t="s">
        <v>526</v>
      </c>
      <c r="F11" s="1108"/>
      <c r="G11" s="1108"/>
      <c r="H11" s="1108"/>
      <c r="I11" s="1108"/>
      <c r="J11" s="1108"/>
      <c r="K11" s="1108"/>
      <c r="L11" s="1108"/>
      <c r="M11" s="375"/>
      <c r="P11" s="1"/>
      <c r="Q11" s="1"/>
      <c r="R11" s="1"/>
      <c r="S11" s="1"/>
      <c r="T11" s="1"/>
      <c r="U11" s="1"/>
    </row>
    <row r="12" spans="1:21" s="95" customFormat="1" ht="15.75">
      <c r="A12" s="1104"/>
      <c r="B12" s="1104"/>
      <c r="C12" s="1104"/>
      <c r="D12" s="1104"/>
      <c r="E12" s="1104"/>
      <c r="F12" s="1104"/>
      <c r="G12" s="1104"/>
      <c r="H12" s="1104"/>
      <c r="I12" s="1104"/>
      <c r="J12" s="1104"/>
      <c r="K12" s="1104"/>
      <c r="L12" s="1104"/>
      <c r="M12" s="374"/>
      <c r="P12" s="2"/>
      <c r="Q12" s="2"/>
      <c r="R12" s="2"/>
      <c r="S12" s="2"/>
      <c r="T12" s="2"/>
      <c r="U12" s="2"/>
    </row>
    <row r="13" spans="1:21" s="94" customFormat="1" ht="16.5" thickBot="1">
      <c r="A13" s="1105" t="s">
        <v>448</v>
      </c>
      <c r="B13" s="1105"/>
      <c r="C13" s="1105"/>
      <c r="D13" s="1105"/>
      <c r="E13" s="1106" t="s">
        <v>652</v>
      </c>
      <c r="F13" s="1106"/>
      <c r="G13" s="1106"/>
      <c r="H13" s="1106"/>
      <c r="I13" s="1106"/>
      <c r="J13" s="1106"/>
      <c r="K13" s="1106"/>
      <c r="L13" s="1106"/>
      <c r="M13" s="375"/>
      <c r="P13" s="1"/>
      <c r="Q13" s="1"/>
      <c r="R13" s="1"/>
      <c r="S13" s="1"/>
      <c r="T13" s="1"/>
      <c r="U13" s="1"/>
    </row>
    <row r="14" spans="1:21" s="94" customFormat="1" ht="15.75">
      <c r="A14" s="1095"/>
      <c r="B14" s="1095"/>
      <c r="C14" s="1095"/>
      <c r="D14" s="1095"/>
      <c r="E14" s="1095"/>
      <c r="F14" s="1095"/>
      <c r="G14" s="1095"/>
      <c r="H14" s="1095"/>
      <c r="I14" s="1095"/>
      <c r="J14" s="1095"/>
      <c r="K14" s="1095"/>
      <c r="L14" s="1095"/>
      <c r="M14" s="375"/>
      <c r="P14" s="1"/>
      <c r="Q14" s="1"/>
      <c r="R14" s="1"/>
      <c r="S14" s="1"/>
      <c r="T14" s="1"/>
      <c r="U14" s="1"/>
    </row>
    <row r="15" spans="1:22" ht="160.5" customHeight="1" thickBot="1">
      <c r="A15" s="1100" t="s">
        <v>323</v>
      </c>
      <c r="B15" s="1101"/>
      <c r="C15" s="1101"/>
      <c r="D15" s="1101"/>
      <c r="E15" s="1101"/>
      <c r="F15" s="1101"/>
      <c r="G15" s="1101"/>
      <c r="H15" s="1101"/>
      <c r="I15" s="1101"/>
      <c r="J15" s="1101"/>
      <c r="K15" s="1101"/>
      <c r="L15" s="1102"/>
      <c r="M15" s="96"/>
      <c r="P15" s="20"/>
      <c r="Q15" s="20"/>
      <c r="R15" s="20"/>
      <c r="S15" s="20"/>
      <c r="T15" s="20"/>
      <c r="U15" s="20"/>
      <c r="V15" s="97"/>
    </row>
    <row r="16" spans="1:21" ht="17.25" thickBot="1" thickTop="1">
      <c r="A16" s="1099"/>
      <c r="B16" s="1099"/>
      <c r="C16" s="1099"/>
      <c r="D16" s="1099"/>
      <c r="E16" s="1099"/>
      <c r="F16" s="1099"/>
      <c r="G16" s="1099"/>
      <c r="H16" s="1099"/>
      <c r="I16" s="1099"/>
      <c r="J16" s="1099"/>
      <c r="K16" s="1099"/>
      <c r="L16" s="1099"/>
      <c r="M16" s="21"/>
      <c r="P16" s="1077"/>
      <c r="Q16" s="1077"/>
      <c r="R16" s="1077"/>
      <c r="S16" s="1077"/>
      <c r="T16" s="1077"/>
      <c r="U16" s="1077"/>
    </row>
    <row r="17" spans="1:17" s="3" customFormat="1" ht="28.5" customHeight="1" thickBot="1" thickTop="1">
      <c r="A17" s="1078" t="s">
        <v>495</v>
      </c>
      <c r="B17" s="1079"/>
      <c r="C17" s="1079"/>
      <c r="D17" s="1079"/>
      <c r="E17" s="1079"/>
      <c r="F17" s="1079"/>
      <c r="G17" s="1079"/>
      <c r="H17" s="1079"/>
      <c r="I17" s="1079"/>
      <c r="J17" s="1079"/>
      <c r="K17" s="1079"/>
      <c r="L17" s="1080"/>
      <c r="M17" s="98"/>
      <c r="P17" s="36"/>
      <c r="Q17" s="37"/>
    </row>
    <row r="18" spans="1:17" s="3" customFormat="1" ht="41.25" customHeight="1">
      <c r="A18" s="1090" t="s">
        <v>324</v>
      </c>
      <c r="B18" s="1091"/>
      <c r="C18" s="1092" t="s">
        <v>94</v>
      </c>
      <c r="D18" s="1093"/>
      <c r="E18" s="1093"/>
      <c r="F18" s="1093"/>
      <c r="G18" s="1093"/>
      <c r="H18" s="1093"/>
      <c r="I18" s="1093"/>
      <c r="J18" s="1093"/>
      <c r="K18" s="1093"/>
      <c r="L18" s="1094"/>
      <c r="M18" s="98"/>
      <c r="P18" s="36"/>
      <c r="Q18" s="37"/>
    </row>
    <row r="19" spans="1:17" s="3" customFormat="1" ht="42" customHeight="1" thickBot="1">
      <c r="A19" s="1085">
        <f>IF(SUM('Application 2013-2015'!G493:G512)&lt;1,"",SUM('Application 2013-2015'!G493:G512))</f>
        <v>35</v>
      </c>
      <c r="B19" s="1086"/>
      <c r="C19" s="1087" t="s">
        <v>649</v>
      </c>
      <c r="D19" s="1088"/>
      <c r="E19" s="1088"/>
      <c r="F19" s="1088"/>
      <c r="G19" s="1088"/>
      <c r="H19" s="1088"/>
      <c r="I19" s="1088"/>
      <c r="J19" s="1088"/>
      <c r="K19" s="1088"/>
      <c r="L19" s="1089"/>
      <c r="M19" s="98"/>
      <c r="P19" s="36"/>
      <c r="Q19" s="37"/>
    </row>
    <row r="20" spans="1:17" s="3" customFormat="1" ht="15" customHeight="1" thickBot="1" thickTop="1">
      <c r="A20" s="99"/>
      <c r="B20" s="99"/>
      <c r="C20" s="100"/>
      <c r="D20" s="100"/>
      <c r="E20" s="100"/>
      <c r="F20" s="100"/>
      <c r="G20" s="100"/>
      <c r="H20" s="100"/>
      <c r="I20" s="100"/>
      <c r="J20" s="100"/>
      <c r="K20" s="100"/>
      <c r="L20" s="100"/>
      <c r="M20" s="98"/>
      <c r="P20" s="36"/>
      <c r="Q20" s="37"/>
    </row>
    <row r="21" spans="1:21" s="377" customFormat="1" ht="28.5" customHeight="1" thickBot="1">
      <c r="A21" s="971" t="s">
        <v>95</v>
      </c>
      <c r="B21" s="972"/>
      <c r="C21" s="972"/>
      <c r="D21" s="972"/>
      <c r="E21" s="972"/>
      <c r="F21" s="972"/>
      <c r="G21" s="972"/>
      <c r="H21" s="972"/>
      <c r="I21" s="972"/>
      <c r="J21" s="972"/>
      <c r="K21" s="972"/>
      <c r="L21" s="973"/>
      <c r="M21" s="101"/>
      <c r="P21" s="1081"/>
      <c r="Q21" s="1081"/>
      <c r="R21" s="1081"/>
      <c r="S21" s="1081"/>
      <c r="T21" s="1081"/>
      <c r="U21" s="1081"/>
    </row>
    <row r="22" spans="1:13" ht="21.75" customHeight="1">
      <c r="A22" s="1082" t="s">
        <v>449</v>
      </c>
      <c r="B22" s="1083"/>
      <c r="C22" s="1083"/>
      <c r="D22" s="1083"/>
      <c r="E22" s="1083"/>
      <c r="F22" s="1083"/>
      <c r="G22" s="1083"/>
      <c r="H22" s="1083"/>
      <c r="I22" s="1083"/>
      <c r="J22" s="1083"/>
      <c r="K22" s="1083"/>
      <c r="L22" s="1084"/>
      <c r="M22" s="102"/>
    </row>
    <row r="23" spans="1:13" ht="15" customHeight="1" thickBot="1">
      <c r="A23" s="1030" t="s">
        <v>450</v>
      </c>
      <c r="B23" s="1031"/>
      <c r="C23" s="1031"/>
      <c r="D23" s="1031"/>
      <c r="E23" s="1031"/>
      <c r="F23" s="1031"/>
      <c r="G23" s="1031"/>
      <c r="H23" s="1031"/>
      <c r="I23" s="1031"/>
      <c r="J23" s="1031"/>
      <c r="K23" s="1031"/>
      <c r="L23" s="1032"/>
      <c r="M23" s="103"/>
    </row>
    <row r="24" spans="1:13" ht="15" customHeight="1" thickBot="1" thickTop="1">
      <c r="A24" s="1021"/>
      <c r="B24" s="1023" t="s">
        <v>451</v>
      </c>
      <c r="C24" s="1023"/>
      <c r="D24" s="1024"/>
      <c r="E24" s="6" t="s">
        <v>452</v>
      </c>
      <c r="F24" s="1025"/>
      <c r="G24" s="1025"/>
      <c r="H24" s="1025"/>
      <c r="I24" s="1025"/>
      <c r="J24" s="1025"/>
      <c r="K24" s="1025"/>
      <c r="L24" s="1026"/>
      <c r="M24" s="104"/>
    </row>
    <row r="25" spans="1:21" ht="15" customHeight="1" thickTop="1">
      <c r="A25" s="1058"/>
      <c r="B25" s="1051" t="s">
        <v>453</v>
      </c>
      <c r="C25" s="1056" t="s">
        <v>344</v>
      </c>
      <c r="D25" s="1057"/>
      <c r="E25" s="7" t="s">
        <v>96</v>
      </c>
      <c r="F25" s="1048"/>
      <c r="G25" s="1048"/>
      <c r="H25" s="1048"/>
      <c r="I25" s="1048"/>
      <c r="J25" s="1048"/>
      <c r="K25" s="1048"/>
      <c r="L25" s="1049"/>
      <c r="M25" s="105"/>
      <c r="P25" s="1072"/>
      <c r="Q25" s="1072"/>
      <c r="R25" s="1072"/>
      <c r="S25" s="1072"/>
      <c r="T25" s="1072"/>
      <c r="U25" s="1072"/>
    </row>
    <row r="26" spans="1:21" ht="15" customHeight="1" thickBot="1">
      <c r="A26" s="1022"/>
      <c r="B26" s="1052"/>
      <c r="C26" s="1075" t="s">
        <v>454</v>
      </c>
      <c r="D26" s="1076"/>
      <c r="E26" s="386">
        <v>396</v>
      </c>
      <c r="F26" s="1027"/>
      <c r="G26" s="1027"/>
      <c r="H26" s="1027"/>
      <c r="I26" s="1027"/>
      <c r="J26" s="1027"/>
      <c r="K26" s="1027"/>
      <c r="L26" s="1028"/>
      <c r="M26" s="105"/>
      <c r="P26" s="1074" t="s">
        <v>429</v>
      </c>
      <c r="Q26" s="1074"/>
      <c r="R26" s="1074"/>
      <c r="S26" s="1074"/>
      <c r="T26" s="1074"/>
      <c r="U26" s="1074"/>
    </row>
    <row r="27" spans="1:26" ht="15" customHeight="1">
      <c r="A27" s="988" t="s">
        <v>455</v>
      </c>
      <c r="B27" s="989"/>
      <c r="C27" s="990"/>
      <c r="D27" s="380" t="s">
        <v>456</v>
      </c>
      <c r="E27" s="380" t="s">
        <v>457</v>
      </c>
      <c r="F27" s="988" t="s">
        <v>458</v>
      </c>
      <c r="G27" s="990"/>
      <c r="H27" s="988" t="s">
        <v>97</v>
      </c>
      <c r="I27" s="989"/>
      <c r="J27" s="989"/>
      <c r="K27" s="989"/>
      <c r="L27" s="990"/>
      <c r="M27" s="21"/>
      <c r="P27" s="106">
        <v>0</v>
      </c>
      <c r="Q27" s="107" t="s">
        <v>427</v>
      </c>
      <c r="R27" s="108">
        <v>0</v>
      </c>
      <c r="S27" s="381" t="s">
        <v>428</v>
      </c>
      <c r="T27" s="1072"/>
      <c r="U27" s="1072"/>
      <c r="Z27" s="109"/>
    </row>
    <row r="28" spans="1:21" ht="13.5" customHeight="1">
      <c r="A28" s="17">
        <v>1</v>
      </c>
      <c r="B28" s="1069"/>
      <c r="C28" s="1070"/>
      <c r="D28" s="38"/>
      <c r="E28" s="39"/>
      <c r="F28" s="1053">
        <f>D28*E28</f>
        <v>0</v>
      </c>
      <c r="G28" s="1054"/>
      <c r="H28" s="1012" t="s">
        <v>650</v>
      </c>
      <c r="I28" s="1013"/>
      <c r="J28" s="1013"/>
      <c r="K28" s="1013"/>
      <c r="L28" s="1014"/>
      <c r="M28" s="375"/>
      <c r="P28" s="1073"/>
      <c r="Q28" s="1073"/>
      <c r="R28" s="1073"/>
      <c r="S28" s="1073"/>
      <c r="T28" s="1073"/>
      <c r="U28" s="1073"/>
    </row>
    <row r="29" spans="1:21" ht="13.5" customHeight="1">
      <c r="A29" s="17">
        <f aca="true" t="shared" si="0" ref="A29:A57">A28+1</f>
        <v>2</v>
      </c>
      <c r="B29" s="1069"/>
      <c r="C29" s="1070"/>
      <c r="D29" s="38"/>
      <c r="E29" s="39"/>
      <c r="F29" s="1053">
        <f aca="true" t="shared" si="1" ref="F29:F42">D29*E29</f>
        <v>0</v>
      </c>
      <c r="G29" s="1054"/>
      <c r="H29" s="1015"/>
      <c r="I29" s="1016"/>
      <c r="J29" s="1016"/>
      <c r="K29" s="1016"/>
      <c r="L29" s="1017"/>
      <c r="P29" s="1072"/>
      <c r="Q29" s="1072"/>
      <c r="R29" s="1072"/>
      <c r="S29" s="1072"/>
      <c r="T29" s="1072"/>
      <c r="U29" s="1072"/>
    </row>
    <row r="30" spans="1:21" ht="13.5" customHeight="1">
      <c r="A30" s="17">
        <f t="shared" si="0"/>
        <v>3</v>
      </c>
      <c r="B30" s="1069"/>
      <c r="C30" s="1070"/>
      <c r="D30" s="38"/>
      <c r="E30" s="39"/>
      <c r="F30" s="1053">
        <f t="shared" si="1"/>
        <v>0</v>
      </c>
      <c r="G30" s="1054"/>
      <c r="H30" s="1015"/>
      <c r="I30" s="1016"/>
      <c r="J30" s="1016"/>
      <c r="K30" s="1016"/>
      <c r="L30" s="1017"/>
      <c r="P30" s="1074" t="s">
        <v>430</v>
      </c>
      <c r="Q30" s="1074"/>
      <c r="R30" s="1074"/>
      <c r="S30" s="1074"/>
      <c r="T30" s="1074"/>
      <c r="U30" s="1074"/>
    </row>
    <row r="31" spans="1:21" ht="13.5" customHeight="1">
      <c r="A31" s="17">
        <f t="shared" si="0"/>
        <v>4</v>
      </c>
      <c r="B31" s="1069"/>
      <c r="C31" s="1070"/>
      <c r="D31" s="38"/>
      <c r="E31" s="39"/>
      <c r="F31" s="1053">
        <f t="shared" si="1"/>
        <v>0</v>
      </c>
      <c r="G31" s="1054"/>
      <c r="H31" s="1015"/>
      <c r="I31" s="1016"/>
      <c r="J31" s="1016"/>
      <c r="K31" s="1016"/>
      <c r="L31" s="1017"/>
      <c r="P31" s="390">
        <v>0</v>
      </c>
      <c r="Q31" s="107" t="s">
        <v>427</v>
      </c>
      <c r="R31" s="108">
        <v>0</v>
      </c>
      <c r="S31" s="381" t="s">
        <v>428</v>
      </c>
      <c r="T31" s="1072"/>
      <c r="U31" s="1072"/>
    </row>
    <row r="32" spans="1:21" ht="13.5" customHeight="1">
      <c r="A32" s="17">
        <f t="shared" si="0"/>
        <v>5</v>
      </c>
      <c r="B32" s="1069"/>
      <c r="C32" s="1070"/>
      <c r="D32" s="38"/>
      <c r="E32" s="39"/>
      <c r="F32" s="1053">
        <f t="shared" si="1"/>
        <v>0</v>
      </c>
      <c r="G32" s="1054"/>
      <c r="H32" s="1015"/>
      <c r="I32" s="1016"/>
      <c r="J32" s="1016"/>
      <c r="K32" s="1016"/>
      <c r="L32" s="1017"/>
      <c r="P32" s="1073"/>
      <c r="Q32" s="1073"/>
      <c r="R32" s="1073"/>
      <c r="S32" s="1073"/>
      <c r="T32" s="1073"/>
      <c r="U32" s="1073"/>
    </row>
    <row r="33" spans="1:12" ht="15.75">
      <c r="A33" s="17">
        <f t="shared" si="0"/>
        <v>6</v>
      </c>
      <c r="B33" s="1069"/>
      <c r="C33" s="1070"/>
      <c r="D33" s="38"/>
      <c r="E33" s="39"/>
      <c r="F33" s="1053">
        <f t="shared" si="1"/>
        <v>0</v>
      </c>
      <c r="G33" s="1054"/>
      <c r="H33" s="1015"/>
      <c r="I33" s="1016"/>
      <c r="J33" s="1016"/>
      <c r="K33" s="1016"/>
      <c r="L33" s="1017"/>
    </row>
    <row r="34" spans="1:21" ht="15.75">
      <c r="A34" s="17">
        <f t="shared" si="0"/>
        <v>7</v>
      </c>
      <c r="B34" s="1069"/>
      <c r="C34" s="1070"/>
      <c r="D34" s="38"/>
      <c r="E34" s="39"/>
      <c r="F34" s="1053">
        <f t="shared" si="1"/>
        <v>0</v>
      </c>
      <c r="G34" s="1054"/>
      <c r="H34" s="1015"/>
      <c r="I34" s="1016"/>
      <c r="J34" s="1016"/>
      <c r="K34" s="1016"/>
      <c r="L34" s="1017"/>
      <c r="P34" s="1074" t="s">
        <v>431</v>
      </c>
      <c r="Q34" s="1074"/>
      <c r="R34" s="1074"/>
      <c r="S34" s="1074"/>
      <c r="T34" s="1074"/>
      <c r="U34" s="1074"/>
    </row>
    <row r="35" spans="1:21" ht="15.75">
      <c r="A35" s="17">
        <f t="shared" si="0"/>
        <v>8</v>
      </c>
      <c r="B35" s="1069"/>
      <c r="C35" s="1070"/>
      <c r="D35" s="38"/>
      <c r="E35" s="39"/>
      <c r="F35" s="1053">
        <f t="shared" si="1"/>
        <v>0</v>
      </c>
      <c r="G35" s="1054"/>
      <c r="H35" s="1015"/>
      <c r="I35" s="1016"/>
      <c r="J35" s="1016"/>
      <c r="K35" s="1016"/>
      <c r="L35" s="1017"/>
      <c r="P35" s="106">
        <v>0</v>
      </c>
      <c r="Q35" s="107" t="s">
        <v>427</v>
      </c>
      <c r="R35" s="108">
        <v>0</v>
      </c>
      <c r="S35" s="381" t="s">
        <v>428</v>
      </c>
      <c r="T35" s="1072"/>
      <c r="U35" s="1072"/>
    </row>
    <row r="36" spans="1:21" ht="15.75">
      <c r="A36" s="17">
        <f t="shared" si="0"/>
        <v>9</v>
      </c>
      <c r="B36" s="1069"/>
      <c r="C36" s="1070"/>
      <c r="D36" s="38"/>
      <c r="E36" s="39"/>
      <c r="F36" s="1053">
        <f t="shared" si="1"/>
        <v>0</v>
      </c>
      <c r="G36" s="1054"/>
      <c r="H36" s="1015"/>
      <c r="I36" s="1016"/>
      <c r="J36" s="1016"/>
      <c r="K36" s="1016"/>
      <c r="L36" s="1017"/>
      <c r="P36" s="1073"/>
      <c r="Q36" s="1073"/>
      <c r="R36" s="1073"/>
      <c r="S36" s="1073"/>
      <c r="T36" s="1073"/>
      <c r="U36" s="1073"/>
    </row>
    <row r="37" spans="1:21" ht="15.75">
      <c r="A37" s="17">
        <f t="shared" si="0"/>
        <v>10</v>
      </c>
      <c r="B37" s="1069"/>
      <c r="C37" s="1070"/>
      <c r="D37" s="38"/>
      <c r="E37" s="39"/>
      <c r="F37" s="1053">
        <f t="shared" si="1"/>
        <v>0</v>
      </c>
      <c r="G37" s="1054"/>
      <c r="H37" s="1015"/>
      <c r="I37" s="1016"/>
      <c r="J37" s="1016"/>
      <c r="K37" s="1016"/>
      <c r="L37" s="1017"/>
      <c r="P37" s="1072"/>
      <c r="Q37" s="1072"/>
      <c r="R37" s="1072"/>
      <c r="S37" s="1072"/>
      <c r="T37" s="1072"/>
      <c r="U37" s="1072"/>
    </row>
    <row r="38" spans="1:21" ht="15.75">
      <c r="A38" s="17">
        <f t="shared" si="0"/>
        <v>11</v>
      </c>
      <c r="B38" s="1069"/>
      <c r="C38" s="1070"/>
      <c r="D38" s="38"/>
      <c r="E38" s="39"/>
      <c r="F38" s="1053">
        <f t="shared" si="1"/>
        <v>0</v>
      </c>
      <c r="G38" s="1054"/>
      <c r="H38" s="1015"/>
      <c r="I38" s="1016"/>
      <c r="J38" s="1016"/>
      <c r="K38" s="1016"/>
      <c r="L38" s="1017"/>
      <c r="P38" s="1074" t="s">
        <v>432</v>
      </c>
      <c r="Q38" s="1074"/>
      <c r="R38" s="1074"/>
      <c r="S38" s="1074"/>
      <c r="T38" s="1074"/>
      <c r="U38" s="1074"/>
    </row>
    <row r="39" spans="1:21" ht="15.75">
      <c r="A39" s="17">
        <f t="shared" si="0"/>
        <v>12</v>
      </c>
      <c r="B39" s="1069"/>
      <c r="C39" s="1070"/>
      <c r="D39" s="38"/>
      <c r="E39" s="39"/>
      <c r="F39" s="1053">
        <f t="shared" si="1"/>
        <v>0</v>
      </c>
      <c r="G39" s="1054"/>
      <c r="H39" s="1015"/>
      <c r="I39" s="1016"/>
      <c r="J39" s="1016"/>
      <c r="K39" s="1016"/>
      <c r="L39" s="1017"/>
      <c r="P39" s="106">
        <v>0</v>
      </c>
      <c r="Q39" s="107" t="s">
        <v>427</v>
      </c>
      <c r="R39" s="108">
        <v>0</v>
      </c>
      <c r="S39" s="381" t="s">
        <v>428</v>
      </c>
      <c r="T39" s="1072"/>
      <c r="U39" s="1072"/>
    </row>
    <row r="40" spans="1:21" ht="15.75">
      <c r="A40" s="17">
        <f t="shared" si="0"/>
        <v>13</v>
      </c>
      <c r="B40" s="1069"/>
      <c r="C40" s="1070"/>
      <c r="D40" s="38"/>
      <c r="E40" s="39"/>
      <c r="F40" s="1053">
        <f t="shared" si="1"/>
        <v>0</v>
      </c>
      <c r="G40" s="1054"/>
      <c r="H40" s="1015"/>
      <c r="I40" s="1016"/>
      <c r="J40" s="1016"/>
      <c r="K40" s="1016"/>
      <c r="L40" s="1017"/>
      <c r="P40" s="1073"/>
      <c r="Q40" s="1073"/>
      <c r="R40" s="1073"/>
      <c r="S40" s="1073"/>
      <c r="T40" s="1073"/>
      <c r="U40" s="1073"/>
    </row>
    <row r="41" spans="1:21" ht="15.75">
      <c r="A41" s="17">
        <f t="shared" si="0"/>
        <v>14</v>
      </c>
      <c r="B41" s="1069"/>
      <c r="C41" s="1070"/>
      <c r="D41" s="38"/>
      <c r="E41" s="39"/>
      <c r="F41" s="1053">
        <f t="shared" si="1"/>
        <v>0</v>
      </c>
      <c r="G41" s="1054"/>
      <c r="H41" s="1015"/>
      <c r="I41" s="1016"/>
      <c r="J41" s="1016"/>
      <c r="K41" s="1016"/>
      <c r="L41" s="1017"/>
      <c r="P41" s="1072"/>
      <c r="Q41" s="1072"/>
      <c r="R41" s="1072"/>
      <c r="S41" s="1072"/>
      <c r="T41" s="1072"/>
      <c r="U41" s="1072"/>
    </row>
    <row r="42" spans="1:21" ht="15.75">
      <c r="A42" s="17">
        <f t="shared" si="0"/>
        <v>15</v>
      </c>
      <c r="B42" s="1069"/>
      <c r="C42" s="1070"/>
      <c r="D42" s="38"/>
      <c r="E42" s="39"/>
      <c r="F42" s="1053">
        <f t="shared" si="1"/>
        <v>0</v>
      </c>
      <c r="G42" s="1054"/>
      <c r="H42" s="1015"/>
      <c r="I42" s="1016"/>
      <c r="J42" s="1016"/>
      <c r="K42" s="1016"/>
      <c r="L42" s="1017"/>
      <c r="P42" s="1074" t="s">
        <v>433</v>
      </c>
      <c r="Q42" s="1074"/>
      <c r="R42" s="1074"/>
      <c r="S42" s="1074"/>
      <c r="T42" s="1074"/>
      <c r="U42" s="1074"/>
    </row>
    <row r="43" spans="1:21" ht="15.75">
      <c r="A43" s="17">
        <f>A42+1</f>
        <v>16</v>
      </c>
      <c r="B43" s="1069"/>
      <c r="C43" s="1070"/>
      <c r="D43" s="38"/>
      <c r="E43" s="39"/>
      <c r="F43" s="1053">
        <f>D43*E43</f>
        <v>0</v>
      </c>
      <c r="G43" s="1054"/>
      <c r="H43" s="1015"/>
      <c r="I43" s="1016"/>
      <c r="J43" s="1016"/>
      <c r="K43" s="1016"/>
      <c r="L43" s="1017"/>
      <c r="P43" s="106">
        <v>0</v>
      </c>
      <c r="Q43" s="107" t="s">
        <v>427</v>
      </c>
      <c r="R43" s="108">
        <v>0</v>
      </c>
      <c r="S43" s="381" t="s">
        <v>428</v>
      </c>
      <c r="T43" s="1072"/>
      <c r="U43" s="1072"/>
    </row>
    <row r="44" spans="1:21" ht="15.75">
      <c r="A44" s="17">
        <f t="shared" si="0"/>
        <v>17</v>
      </c>
      <c r="B44" s="1069"/>
      <c r="C44" s="1070"/>
      <c r="D44" s="38"/>
      <c r="E44" s="39"/>
      <c r="F44" s="1053">
        <f>D44*E44</f>
        <v>0</v>
      </c>
      <c r="G44" s="1054"/>
      <c r="H44" s="1015"/>
      <c r="I44" s="1016"/>
      <c r="J44" s="1016"/>
      <c r="K44" s="1016"/>
      <c r="L44" s="1017"/>
      <c r="P44" s="1073"/>
      <c r="Q44" s="1073"/>
      <c r="R44" s="1073"/>
      <c r="S44" s="1073"/>
      <c r="T44" s="1073"/>
      <c r="U44" s="1073"/>
    </row>
    <row r="45" spans="1:21" ht="15.75">
      <c r="A45" s="17">
        <f t="shared" si="0"/>
        <v>18</v>
      </c>
      <c r="B45" s="1069"/>
      <c r="C45" s="1070"/>
      <c r="D45" s="38"/>
      <c r="E45" s="39"/>
      <c r="F45" s="1053">
        <f>D45*E45</f>
        <v>0</v>
      </c>
      <c r="G45" s="1054"/>
      <c r="H45" s="1015"/>
      <c r="I45" s="1016"/>
      <c r="J45" s="1016"/>
      <c r="K45" s="1016"/>
      <c r="L45" s="1017"/>
      <c r="P45" s="1072"/>
      <c r="Q45" s="1072"/>
      <c r="R45" s="1072"/>
      <c r="S45" s="1072"/>
      <c r="T45" s="1072"/>
      <c r="U45" s="1072"/>
    </row>
    <row r="46" spans="1:21" ht="15.75">
      <c r="A46" s="17">
        <f t="shared" si="0"/>
        <v>19</v>
      </c>
      <c r="B46" s="1069"/>
      <c r="C46" s="1070"/>
      <c r="D46" s="38"/>
      <c r="E46" s="39"/>
      <c r="F46" s="1053">
        <f aca="true" t="shared" si="2" ref="F46:F57">D46*E46</f>
        <v>0</v>
      </c>
      <c r="G46" s="1054"/>
      <c r="H46" s="1015"/>
      <c r="I46" s="1016"/>
      <c r="J46" s="1016"/>
      <c r="K46" s="1016"/>
      <c r="L46" s="1017"/>
      <c r="P46" s="1074" t="s">
        <v>437</v>
      </c>
      <c r="Q46" s="1074"/>
      <c r="R46" s="1074"/>
      <c r="S46" s="1074"/>
      <c r="T46" s="1074"/>
      <c r="U46" s="1074"/>
    </row>
    <row r="47" spans="1:21" ht="15.75">
      <c r="A47" s="17">
        <f t="shared" si="0"/>
        <v>20</v>
      </c>
      <c r="B47" s="1069"/>
      <c r="C47" s="1070"/>
      <c r="D47" s="38"/>
      <c r="E47" s="39"/>
      <c r="F47" s="1053">
        <f t="shared" si="2"/>
        <v>0</v>
      </c>
      <c r="G47" s="1054"/>
      <c r="H47" s="1015"/>
      <c r="I47" s="1016"/>
      <c r="J47" s="1016"/>
      <c r="K47" s="1016"/>
      <c r="L47" s="1017"/>
      <c r="P47" s="106">
        <v>0</v>
      </c>
      <c r="Q47" s="107" t="s">
        <v>427</v>
      </c>
      <c r="R47" s="108">
        <v>0</v>
      </c>
      <c r="S47" s="381" t="s">
        <v>428</v>
      </c>
      <c r="T47" s="1072"/>
      <c r="U47" s="1072"/>
    </row>
    <row r="48" spans="1:21" ht="15.75">
      <c r="A48" s="17">
        <f t="shared" si="0"/>
        <v>21</v>
      </c>
      <c r="B48" s="1069"/>
      <c r="C48" s="1070"/>
      <c r="D48" s="38"/>
      <c r="E48" s="39"/>
      <c r="F48" s="1053">
        <f t="shared" si="2"/>
        <v>0</v>
      </c>
      <c r="G48" s="1054"/>
      <c r="H48" s="1015"/>
      <c r="I48" s="1016"/>
      <c r="J48" s="1016"/>
      <c r="K48" s="1016"/>
      <c r="L48" s="1017"/>
      <c r="P48" s="1073"/>
      <c r="Q48" s="1073"/>
      <c r="R48" s="1073"/>
      <c r="S48" s="1073"/>
      <c r="T48" s="1073"/>
      <c r="U48" s="1073"/>
    </row>
    <row r="49" spans="1:21" ht="15.75">
      <c r="A49" s="17">
        <f t="shared" si="0"/>
        <v>22</v>
      </c>
      <c r="B49" s="1069"/>
      <c r="C49" s="1070"/>
      <c r="D49" s="38"/>
      <c r="E49" s="39"/>
      <c r="F49" s="1053">
        <f t="shared" si="2"/>
        <v>0</v>
      </c>
      <c r="G49" s="1054"/>
      <c r="H49" s="1015"/>
      <c r="I49" s="1016"/>
      <c r="J49" s="1016"/>
      <c r="K49" s="1016"/>
      <c r="L49" s="1017"/>
      <c r="P49" s="1072"/>
      <c r="Q49" s="1072"/>
      <c r="R49" s="1072"/>
      <c r="S49" s="1072"/>
      <c r="T49" s="1072"/>
      <c r="U49" s="1072"/>
    </row>
    <row r="50" spans="1:21" ht="15.75">
      <c r="A50" s="17">
        <f t="shared" si="0"/>
        <v>23</v>
      </c>
      <c r="B50" s="1069"/>
      <c r="C50" s="1070"/>
      <c r="D50" s="38"/>
      <c r="E50" s="39"/>
      <c r="F50" s="1053">
        <f>D50*E50</f>
        <v>0</v>
      </c>
      <c r="G50" s="1054"/>
      <c r="H50" s="1015"/>
      <c r="I50" s="1016"/>
      <c r="J50" s="1016"/>
      <c r="K50" s="1016"/>
      <c r="L50" s="1017"/>
      <c r="P50" s="1074" t="s">
        <v>438</v>
      </c>
      <c r="Q50" s="1074"/>
      <c r="R50" s="1074"/>
      <c r="S50" s="1074"/>
      <c r="T50" s="1074"/>
      <c r="U50" s="1074"/>
    </row>
    <row r="51" spans="1:21" ht="15.75">
      <c r="A51" s="17">
        <f t="shared" si="0"/>
        <v>24</v>
      </c>
      <c r="B51" s="1069"/>
      <c r="C51" s="1070"/>
      <c r="D51" s="38"/>
      <c r="E51" s="39"/>
      <c r="F51" s="1053">
        <f t="shared" si="2"/>
        <v>0</v>
      </c>
      <c r="G51" s="1054"/>
      <c r="H51" s="1015"/>
      <c r="I51" s="1016"/>
      <c r="J51" s="1016"/>
      <c r="K51" s="1016"/>
      <c r="L51" s="1017"/>
      <c r="P51" s="106">
        <v>0</v>
      </c>
      <c r="Q51" s="107" t="s">
        <v>427</v>
      </c>
      <c r="R51" s="108">
        <v>0</v>
      </c>
      <c r="S51" s="381" t="s">
        <v>428</v>
      </c>
      <c r="T51" s="1072"/>
      <c r="U51" s="1072"/>
    </row>
    <row r="52" spans="1:21" ht="15.75">
      <c r="A52" s="17">
        <f t="shared" si="0"/>
        <v>25</v>
      </c>
      <c r="B52" s="1069"/>
      <c r="C52" s="1070"/>
      <c r="D52" s="38"/>
      <c r="E52" s="39"/>
      <c r="F52" s="1053">
        <f t="shared" si="2"/>
        <v>0</v>
      </c>
      <c r="G52" s="1054"/>
      <c r="H52" s="1015"/>
      <c r="I52" s="1016"/>
      <c r="J52" s="1016"/>
      <c r="K52" s="1016"/>
      <c r="L52" s="1017"/>
      <c r="P52" s="1073"/>
      <c r="Q52" s="1073"/>
      <c r="R52" s="1073"/>
      <c r="S52" s="1073"/>
      <c r="T52" s="1073"/>
      <c r="U52" s="1073"/>
    </row>
    <row r="53" spans="1:21" ht="15.75">
      <c r="A53" s="17">
        <f t="shared" si="0"/>
        <v>26</v>
      </c>
      <c r="B53" s="1069"/>
      <c r="C53" s="1070"/>
      <c r="D53" s="38"/>
      <c r="E53" s="39"/>
      <c r="F53" s="1053">
        <f t="shared" si="2"/>
        <v>0</v>
      </c>
      <c r="G53" s="1054"/>
      <c r="H53" s="1015"/>
      <c r="I53" s="1016"/>
      <c r="J53" s="1016"/>
      <c r="K53" s="1016"/>
      <c r="L53" s="1017"/>
      <c r="P53" s="1072"/>
      <c r="Q53" s="1072"/>
      <c r="R53" s="1072"/>
      <c r="S53" s="1072"/>
      <c r="T53" s="1072"/>
      <c r="U53" s="1072"/>
    </row>
    <row r="54" spans="1:12" ht="15.75">
      <c r="A54" s="17">
        <f t="shared" si="0"/>
        <v>27</v>
      </c>
      <c r="B54" s="1069"/>
      <c r="C54" s="1070"/>
      <c r="D54" s="38"/>
      <c r="E54" s="39"/>
      <c r="F54" s="1053">
        <f t="shared" si="2"/>
        <v>0</v>
      </c>
      <c r="G54" s="1054"/>
      <c r="H54" s="1015"/>
      <c r="I54" s="1016"/>
      <c r="J54" s="1016"/>
      <c r="K54" s="1016"/>
      <c r="L54" s="1017"/>
    </row>
    <row r="55" spans="1:21" ht="15.75">
      <c r="A55" s="17">
        <f t="shared" si="0"/>
        <v>28</v>
      </c>
      <c r="B55" s="1069"/>
      <c r="C55" s="1070"/>
      <c r="D55" s="38"/>
      <c r="E55" s="39"/>
      <c r="F55" s="1053">
        <f t="shared" si="2"/>
        <v>0</v>
      </c>
      <c r="G55" s="1054"/>
      <c r="H55" s="1015"/>
      <c r="I55" s="1016"/>
      <c r="J55" s="1016"/>
      <c r="K55" s="1016"/>
      <c r="L55" s="1017"/>
      <c r="P55" s="1074" t="s">
        <v>439</v>
      </c>
      <c r="Q55" s="1074"/>
      <c r="R55" s="1074"/>
      <c r="S55" s="1074"/>
      <c r="T55" s="1074"/>
      <c r="U55" s="1074"/>
    </row>
    <row r="56" spans="1:21" ht="15.75">
      <c r="A56" s="17">
        <f t="shared" si="0"/>
        <v>29</v>
      </c>
      <c r="B56" s="1069"/>
      <c r="C56" s="1070"/>
      <c r="D56" s="38"/>
      <c r="E56" s="39"/>
      <c r="F56" s="1053">
        <f t="shared" si="2"/>
        <v>0</v>
      </c>
      <c r="G56" s="1054"/>
      <c r="H56" s="1015"/>
      <c r="I56" s="1016"/>
      <c r="J56" s="1016"/>
      <c r="K56" s="1016"/>
      <c r="L56" s="1017"/>
      <c r="P56" s="106">
        <v>0</v>
      </c>
      <c r="Q56" s="1071" t="s">
        <v>440</v>
      </c>
      <c r="R56" s="1071"/>
      <c r="S56" s="1071"/>
      <c r="T56" s="1072"/>
      <c r="U56" s="1072"/>
    </row>
    <row r="57" spans="1:21" ht="15.75">
      <c r="A57" s="17">
        <f t="shared" si="0"/>
        <v>30</v>
      </c>
      <c r="B57" s="1069"/>
      <c r="C57" s="1070"/>
      <c r="D57" s="38"/>
      <c r="E57" s="39"/>
      <c r="F57" s="1053">
        <f t="shared" si="2"/>
        <v>0</v>
      </c>
      <c r="G57" s="1054"/>
      <c r="H57" s="1015"/>
      <c r="I57" s="1016"/>
      <c r="J57" s="1016"/>
      <c r="K57" s="1016"/>
      <c r="L57" s="1017"/>
      <c r="P57" s="1073"/>
      <c r="Q57" s="1073"/>
      <c r="R57" s="1073"/>
      <c r="S57" s="1073"/>
      <c r="T57" s="1073"/>
      <c r="U57" s="1073"/>
    </row>
    <row r="58" spans="1:21" ht="16.5" thickBot="1">
      <c r="A58" s="964" t="s">
        <v>142</v>
      </c>
      <c r="B58" s="965"/>
      <c r="C58" s="966"/>
      <c r="D58" s="10">
        <f>SUM(D28:D57)</f>
        <v>0</v>
      </c>
      <c r="E58" s="11"/>
      <c r="F58" s="1037">
        <f>SUM(F28:F57)</f>
        <v>0</v>
      </c>
      <c r="G58" s="1038"/>
      <c r="H58" s="1018"/>
      <c r="I58" s="1019"/>
      <c r="J58" s="1019"/>
      <c r="K58" s="1019"/>
      <c r="L58" s="1020"/>
      <c r="P58" s="1072"/>
      <c r="Q58" s="1072"/>
      <c r="R58" s="1072"/>
      <c r="S58" s="1072"/>
      <c r="T58" s="1072"/>
      <c r="U58" s="1072"/>
    </row>
    <row r="59" spans="1:21" ht="16.5" thickTop="1">
      <c r="A59" s="1055"/>
      <c r="B59" s="1055"/>
      <c r="C59" s="1055"/>
      <c r="D59" s="1055"/>
      <c r="E59" s="1055"/>
      <c r="F59" s="1055"/>
      <c r="G59" s="1055"/>
      <c r="H59" s="1055"/>
      <c r="I59" s="1055"/>
      <c r="J59" s="1055"/>
      <c r="K59" s="1055"/>
      <c r="L59" s="1055"/>
      <c r="P59" s="1074" t="s">
        <v>441</v>
      </c>
      <c r="Q59" s="1074"/>
      <c r="R59" s="1074"/>
      <c r="S59" s="1074"/>
      <c r="T59" s="1074"/>
      <c r="U59" s="1074"/>
    </row>
    <row r="60" spans="1:21" ht="16.5" thickBot="1">
      <c r="A60" s="1030" t="s">
        <v>459</v>
      </c>
      <c r="B60" s="1031"/>
      <c r="C60" s="1031"/>
      <c r="D60" s="1031"/>
      <c r="E60" s="1031"/>
      <c r="F60" s="1031"/>
      <c r="G60" s="1031"/>
      <c r="H60" s="1031"/>
      <c r="I60" s="1031"/>
      <c r="J60" s="1031"/>
      <c r="K60" s="1031"/>
      <c r="L60" s="1032"/>
      <c r="P60" s="106">
        <v>0</v>
      </c>
      <c r="Q60" s="1071" t="s">
        <v>442</v>
      </c>
      <c r="R60" s="1071"/>
      <c r="S60" s="1071"/>
      <c r="T60" s="1072"/>
      <c r="U60" s="1072"/>
    </row>
    <row r="61" spans="1:21" ht="17.25" thickBot="1" thickTop="1">
      <c r="A61" s="1021"/>
      <c r="B61" s="1023" t="s">
        <v>451</v>
      </c>
      <c r="C61" s="1023"/>
      <c r="D61" s="1024"/>
      <c r="E61" s="6" t="s">
        <v>452</v>
      </c>
      <c r="F61" s="1025"/>
      <c r="G61" s="1025"/>
      <c r="H61" s="1025"/>
      <c r="I61" s="1025"/>
      <c r="J61" s="1025"/>
      <c r="K61" s="1025"/>
      <c r="L61" s="1026"/>
      <c r="P61" s="1073"/>
      <c r="Q61" s="1073"/>
      <c r="R61" s="1073"/>
      <c r="S61" s="1073"/>
      <c r="T61" s="1073"/>
      <c r="U61" s="1073"/>
    </row>
    <row r="62" spans="1:13" ht="16.5" thickTop="1">
      <c r="A62" s="1058"/>
      <c r="B62" s="1051" t="s">
        <v>453</v>
      </c>
      <c r="C62" s="1056" t="s">
        <v>344</v>
      </c>
      <c r="D62" s="1057"/>
      <c r="E62" s="7" t="s">
        <v>460</v>
      </c>
      <c r="F62" s="1048"/>
      <c r="G62" s="1048"/>
      <c r="H62" s="1048"/>
      <c r="I62" s="1048"/>
      <c r="J62" s="1048"/>
      <c r="K62" s="1048"/>
      <c r="L62" s="1049"/>
      <c r="M62" s="237"/>
    </row>
    <row r="63" spans="1:13" ht="16.5" thickBot="1">
      <c r="A63" s="1022"/>
      <c r="B63" s="1052"/>
      <c r="C63" s="383" t="s">
        <v>454</v>
      </c>
      <c r="D63" s="12"/>
      <c r="E63" s="386">
        <v>396</v>
      </c>
      <c r="F63" s="1027"/>
      <c r="G63" s="1027"/>
      <c r="H63" s="1027"/>
      <c r="I63" s="1027"/>
      <c r="J63" s="1027"/>
      <c r="K63" s="1027"/>
      <c r="L63" s="1028"/>
      <c r="M63" s="237"/>
    </row>
    <row r="64" spans="1:13" ht="15.75">
      <c r="A64" s="988" t="s">
        <v>455</v>
      </c>
      <c r="B64" s="989"/>
      <c r="C64" s="990"/>
      <c r="D64" s="380" t="s">
        <v>456</v>
      </c>
      <c r="E64" s="380" t="s">
        <v>457</v>
      </c>
      <c r="F64" s="988" t="s">
        <v>458</v>
      </c>
      <c r="G64" s="990"/>
      <c r="H64" s="988" t="s">
        <v>97</v>
      </c>
      <c r="I64" s="989"/>
      <c r="J64" s="989"/>
      <c r="K64" s="989"/>
      <c r="L64" s="990"/>
      <c r="M64" s="237"/>
    </row>
    <row r="65" spans="1:13" ht="15.75">
      <c r="A65" s="17">
        <v>1</v>
      </c>
      <c r="B65" s="961" t="s">
        <v>643</v>
      </c>
      <c r="C65" s="963"/>
      <c r="D65" s="8">
        <v>1</v>
      </c>
      <c r="E65" s="9">
        <v>24035</v>
      </c>
      <c r="F65" s="1053">
        <f aca="true" t="shared" si="3" ref="F65:F74">D65*E65</f>
        <v>24035</v>
      </c>
      <c r="G65" s="1054"/>
      <c r="H65" s="1012" t="s">
        <v>651</v>
      </c>
      <c r="I65" s="1013"/>
      <c r="J65" s="1013"/>
      <c r="K65" s="1013"/>
      <c r="L65" s="1014"/>
      <c r="M65" s="237"/>
    </row>
    <row r="66" spans="1:13" ht="15.75">
      <c r="A66" s="17">
        <f aca="true" t="shared" si="4" ref="A66:A74">A65+1</f>
        <v>2</v>
      </c>
      <c r="B66" s="961" t="s">
        <v>644</v>
      </c>
      <c r="C66" s="963"/>
      <c r="D66" s="8">
        <v>1</v>
      </c>
      <c r="E66" s="9">
        <v>24035</v>
      </c>
      <c r="F66" s="1053">
        <f t="shared" si="3"/>
        <v>24035</v>
      </c>
      <c r="G66" s="1054"/>
      <c r="H66" s="1015"/>
      <c r="I66" s="1016"/>
      <c r="J66" s="1016"/>
      <c r="K66" s="1016"/>
      <c r="L66" s="1017"/>
      <c r="M66" s="237"/>
    </row>
    <row r="67" spans="1:13" ht="15.75">
      <c r="A67" s="17">
        <f t="shared" si="4"/>
        <v>3</v>
      </c>
      <c r="B67" s="961"/>
      <c r="C67" s="963"/>
      <c r="D67" s="8"/>
      <c r="E67" s="9"/>
      <c r="F67" s="1053">
        <f t="shared" si="3"/>
        <v>0</v>
      </c>
      <c r="G67" s="1054"/>
      <c r="H67" s="1015"/>
      <c r="I67" s="1016"/>
      <c r="J67" s="1016"/>
      <c r="K67" s="1016"/>
      <c r="L67" s="1017"/>
      <c r="M67" s="237"/>
    </row>
    <row r="68" spans="1:13" ht="15.75">
      <c r="A68" s="17">
        <f t="shared" si="4"/>
        <v>4</v>
      </c>
      <c r="B68" s="961"/>
      <c r="C68" s="963"/>
      <c r="D68" s="8"/>
      <c r="E68" s="9"/>
      <c r="F68" s="1053">
        <f t="shared" si="3"/>
        <v>0</v>
      </c>
      <c r="G68" s="1054"/>
      <c r="H68" s="1015"/>
      <c r="I68" s="1016"/>
      <c r="J68" s="1016"/>
      <c r="K68" s="1016"/>
      <c r="L68" s="1017"/>
      <c r="M68" s="237"/>
    </row>
    <row r="69" spans="1:13" ht="15.75">
      <c r="A69" s="17">
        <f t="shared" si="4"/>
        <v>5</v>
      </c>
      <c r="B69" s="961"/>
      <c r="C69" s="963"/>
      <c r="D69" s="8"/>
      <c r="E69" s="9"/>
      <c r="F69" s="1053">
        <f t="shared" si="3"/>
        <v>0</v>
      </c>
      <c r="G69" s="1054"/>
      <c r="H69" s="1015"/>
      <c r="I69" s="1016"/>
      <c r="J69" s="1016"/>
      <c r="K69" s="1016"/>
      <c r="L69" s="1017"/>
      <c r="M69" s="237"/>
    </row>
    <row r="70" spans="1:13" ht="15.75">
      <c r="A70" s="17">
        <f t="shared" si="4"/>
        <v>6</v>
      </c>
      <c r="B70" s="961"/>
      <c r="C70" s="963"/>
      <c r="D70" s="8"/>
      <c r="E70" s="9"/>
      <c r="F70" s="1053">
        <f t="shared" si="3"/>
        <v>0</v>
      </c>
      <c r="G70" s="1054"/>
      <c r="H70" s="1015"/>
      <c r="I70" s="1016"/>
      <c r="J70" s="1016"/>
      <c r="K70" s="1016"/>
      <c r="L70" s="1017"/>
      <c r="M70" s="237"/>
    </row>
    <row r="71" spans="1:13" ht="15.75">
      <c r="A71" s="17">
        <f t="shared" si="4"/>
        <v>7</v>
      </c>
      <c r="B71" s="961"/>
      <c r="C71" s="963"/>
      <c r="D71" s="8"/>
      <c r="E71" s="9"/>
      <c r="F71" s="1053">
        <f t="shared" si="3"/>
        <v>0</v>
      </c>
      <c r="G71" s="1054"/>
      <c r="H71" s="1015"/>
      <c r="I71" s="1016"/>
      <c r="J71" s="1016"/>
      <c r="K71" s="1016"/>
      <c r="L71" s="1017"/>
      <c r="M71" s="237"/>
    </row>
    <row r="72" spans="1:13" ht="15.75">
      <c r="A72" s="17">
        <f t="shared" si="4"/>
        <v>8</v>
      </c>
      <c r="B72" s="961"/>
      <c r="C72" s="963"/>
      <c r="D72" s="8"/>
      <c r="E72" s="9"/>
      <c r="F72" s="1053">
        <f t="shared" si="3"/>
        <v>0</v>
      </c>
      <c r="G72" s="1054"/>
      <c r="H72" s="1015"/>
      <c r="I72" s="1016"/>
      <c r="J72" s="1016"/>
      <c r="K72" s="1016"/>
      <c r="L72" s="1017"/>
      <c r="M72" s="237"/>
    </row>
    <row r="73" spans="1:13" ht="15.75">
      <c r="A73" s="17">
        <f t="shared" si="4"/>
        <v>9</v>
      </c>
      <c r="B73" s="961"/>
      <c r="C73" s="963"/>
      <c r="D73" s="8"/>
      <c r="E73" s="9"/>
      <c r="F73" s="1053">
        <f t="shared" si="3"/>
        <v>0</v>
      </c>
      <c r="G73" s="1054"/>
      <c r="H73" s="1015"/>
      <c r="I73" s="1016"/>
      <c r="J73" s="1016"/>
      <c r="K73" s="1016"/>
      <c r="L73" s="1017"/>
      <c r="M73" s="237"/>
    </row>
    <row r="74" spans="1:13" ht="15.75">
      <c r="A74" s="17">
        <f t="shared" si="4"/>
        <v>10</v>
      </c>
      <c r="B74" s="961"/>
      <c r="C74" s="963"/>
      <c r="D74" s="8"/>
      <c r="E74" s="9"/>
      <c r="F74" s="1053">
        <f t="shared" si="3"/>
        <v>0</v>
      </c>
      <c r="G74" s="1054"/>
      <c r="H74" s="1015"/>
      <c r="I74" s="1016"/>
      <c r="J74" s="1016"/>
      <c r="K74" s="1016"/>
      <c r="L74" s="1017"/>
      <c r="M74" s="237"/>
    </row>
    <row r="75" spans="1:13" ht="16.5" thickBot="1">
      <c r="A75" s="964" t="s">
        <v>142</v>
      </c>
      <c r="B75" s="965"/>
      <c r="C75" s="966"/>
      <c r="D75" s="10">
        <f>SUM(D65:D74)</f>
        <v>2</v>
      </c>
      <c r="E75" s="11"/>
      <c r="F75" s="1037">
        <f>SUM(F65:F74)</f>
        <v>48070</v>
      </c>
      <c r="G75" s="1038"/>
      <c r="H75" s="1018"/>
      <c r="I75" s="1019"/>
      <c r="J75" s="1019"/>
      <c r="K75" s="1019"/>
      <c r="L75" s="1020"/>
      <c r="M75" s="237"/>
    </row>
    <row r="76" spans="1:13" ht="16.5" thickTop="1">
      <c r="A76" s="1055"/>
      <c r="B76" s="1055"/>
      <c r="C76" s="1055"/>
      <c r="D76" s="1055"/>
      <c r="E76" s="1055"/>
      <c r="F76" s="1055"/>
      <c r="G76" s="1055"/>
      <c r="H76" s="1055"/>
      <c r="I76" s="1055"/>
      <c r="J76" s="1055"/>
      <c r="K76" s="1055"/>
      <c r="L76" s="1055"/>
      <c r="M76" s="237"/>
    </row>
    <row r="77" spans="1:13" ht="16.5" thickBot="1">
      <c r="A77" s="1030" t="s">
        <v>461</v>
      </c>
      <c r="B77" s="1031"/>
      <c r="C77" s="1031"/>
      <c r="D77" s="1031"/>
      <c r="E77" s="1031"/>
      <c r="F77" s="1031"/>
      <c r="G77" s="1031"/>
      <c r="H77" s="1031"/>
      <c r="I77" s="1031"/>
      <c r="J77" s="1031"/>
      <c r="K77" s="1031"/>
      <c r="L77" s="1032"/>
      <c r="M77" s="237"/>
    </row>
    <row r="78" spans="1:13" ht="17.25" thickBot="1" thickTop="1">
      <c r="A78" s="1021"/>
      <c r="B78" s="1023" t="s">
        <v>451</v>
      </c>
      <c r="C78" s="1023"/>
      <c r="D78" s="1024"/>
      <c r="E78" s="1059" t="s">
        <v>452</v>
      </c>
      <c r="F78" s="1060"/>
      <c r="G78" s="1025"/>
      <c r="H78" s="1025"/>
      <c r="I78" s="1025"/>
      <c r="J78" s="1025"/>
      <c r="K78" s="1025"/>
      <c r="L78" s="1026"/>
      <c r="M78" s="237"/>
    </row>
    <row r="79" spans="1:13" ht="16.5" customHeight="1" thickTop="1">
      <c r="A79" s="1058"/>
      <c r="B79" s="1061" t="s">
        <v>453</v>
      </c>
      <c r="C79" s="1063" t="s">
        <v>344</v>
      </c>
      <c r="D79" s="1064"/>
      <c r="E79" s="1065" t="s">
        <v>98</v>
      </c>
      <c r="F79" s="1066"/>
      <c r="G79" s="1048"/>
      <c r="H79" s="1048"/>
      <c r="I79" s="1048"/>
      <c r="J79" s="1048"/>
      <c r="K79" s="1048"/>
      <c r="L79" s="1049"/>
      <c r="M79" s="237"/>
    </row>
    <row r="80" spans="1:13" ht="16.5" thickBot="1">
      <c r="A80" s="1022"/>
      <c r="B80" s="1062"/>
      <c r="C80" s="383" t="s">
        <v>454</v>
      </c>
      <c r="D80" s="12"/>
      <c r="E80" s="1067">
        <v>396</v>
      </c>
      <c r="F80" s="1068"/>
      <c r="G80" s="1027"/>
      <c r="H80" s="1027"/>
      <c r="I80" s="1027"/>
      <c r="J80" s="1027"/>
      <c r="K80" s="1027"/>
      <c r="L80" s="1028"/>
      <c r="M80" s="237"/>
    </row>
    <row r="81" spans="1:13" ht="15.75">
      <c r="A81" s="988" t="s">
        <v>455</v>
      </c>
      <c r="B81" s="989"/>
      <c r="C81" s="990"/>
      <c r="D81" s="380" t="s">
        <v>456</v>
      </c>
      <c r="E81" s="380" t="s">
        <v>457</v>
      </c>
      <c r="F81" s="988" t="s">
        <v>458</v>
      </c>
      <c r="G81" s="990"/>
      <c r="H81" s="988" t="s">
        <v>97</v>
      </c>
      <c r="I81" s="989"/>
      <c r="J81" s="989"/>
      <c r="K81" s="989"/>
      <c r="L81" s="990"/>
      <c r="M81" s="237"/>
    </row>
    <row r="82" spans="1:13" ht="15.75">
      <c r="A82" s="17">
        <v>1</v>
      </c>
      <c r="B82" s="961"/>
      <c r="C82" s="963"/>
      <c r="D82" s="8"/>
      <c r="E82" s="9"/>
      <c r="F82" s="1053">
        <f aca="true" t="shared" si="5" ref="F82:F91">D82*E82</f>
        <v>0</v>
      </c>
      <c r="G82" s="1054"/>
      <c r="H82" s="1012" t="s">
        <v>650</v>
      </c>
      <c r="I82" s="1013"/>
      <c r="J82" s="1013"/>
      <c r="K82" s="1013"/>
      <c r="L82" s="1014"/>
      <c r="M82" s="237"/>
    </row>
    <row r="83" spans="1:13" ht="15.75">
      <c r="A83" s="17">
        <f aca="true" t="shared" si="6" ref="A83:A91">A82+1</f>
        <v>2</v>
      </c>
      <c r="B83" s="961"/>
      <c r="C83" s="963"/>
      <c r="D83" s="8"/>
      <c r="E83" s="9"/>
      <c r="F83" s="1053">
        <f t="shared" si="5"/>
        <v>0</v>
      </c>
      <c r="G83" s="1054"/>
      <c r="H83" s="1015"/>
      <c r="I83" s="1016"/>
      <c r="J83" s="1016"/>
      <c r="K83" s="1016"/>
      <c r="L83" s="1017"/>
      <c r="M83" s="237"/>
    </row>
    <row r="84" spans="1:13" ht="15.75">
      <c r="A84" s="17">
        <f t="shared" si="6"/>
        <v>3</v>
      </c>
      <c r="B84" s="961"/>
      <c r="C84" s="963"/>
      <c r="D84" s="8"/>
      <c r="E84" s="9"/>
      <c r="F84" s="1053">
        <f t="shared" si="5"/>
        <v>0</v>
      </c>
      <c r="G84" s="1054"/>
      <c r="H84" s="1015"/>
      <c r="I84" s="1016"/>
      <c r="J84" s="1016"/>
      <c r="K84" s="1016"/>
      <c r="L84" s="1017"/>
      <c r="M84" s="237"/>
    </row>
    <row r="85" spans="1:13" ht="15.75">
      <c r="A85" s="17">
        <f t="shared" si="6"/>
        <v>4</v>
      </c>
      <c r="B85" s="961"/>
      <c r="C85" s="963"/>
      <c r="D85" s="8"/>
      <c r="E85" s="9"/>
      <c r="F85" s="1053">
        <f>D85*E85</f>
        <v>0</v>
      </c>
      <c r="G85" s="1054"/>
      <c r="H85" s="1015"/>
      <c r="I85" s="1016"/>
      <c r="J85" s="1016"/>
      <c r="K85" s="1016"/>
      <c r="L85" s="1017"/>
      <c r="M85" s="237"/>
    </row>
    <row r="86" spans="1:13" ht="15.75">
      <c r="A86" s="17">
        <f t="shared" si="6"/>
        <v>5</v>
      </c>
      <c r="B86" s="961"/>
      <c r="C86" s="963"/>
      <c r="D86" s="8"/>
      <c r="E86" s="9"/>
      <c r="F86" s="1053">
        <f t="shared" si="5"/>
        <v>0</v>
      </c>
      <c r="G86" s="1054"/>
      <c r="H86" s="1015"/>
      <c r="I86" s="1016"/>
      <c r="J86" s="1016"/>
      <c r="K86" s="1016"/>
      <c r="L86" s="1017"/>
      <c r="M86" s="237"/>
    </row>
    <row r="87" spans="1:13" ht="15.75">
      <c r="A87" s="17">
        <f t="shared" si="6"/>
        <v>6</v>
      </c>
      <c r="B87" s="961"/>
      <c r="C87" s="963"/>
      <c r="D87" s="8"/>
      <c r="E87" s="9"/>
      <c r="F87" s="1053">
        <f t="shared" si="5"/>
        <v>0</v>
      </c>
      <c r="G87" s="1054"/>
      <c r="H87" s="1015"/>
      <c r="I87" s="1016"/>
      <c r="J87" s="1016"/>
      <c r="K87" s="1016"/>
      <c r="L87" s="1017"/>
      <c r="M87" s="237"/>
    </row>
    <row r="88" spans="1:13" ht="15.75">
      <c r="A88" s="17">
        <f t="shared" si="6"/>
        <v>7</v>
      </c>
      <c r="B88" s="961"/>
      <c r="C88" s="963"/>
      <c r="D88" s="8"/>
      <c r="E88" s="9"/>
      <c r="F88" s="1053">
        <f t="shared" si="5"/>
        <v>0</v>
      </c>
      <c r="G88" s="1054"/>
      <c r="H88" s="1015"/>
      <c r="I88" s="1016"/>
      <c r="J88" s="1016"/>
      <c r="K88" s="1016"/>
      <c r="L88" s="1017"/>
      <c r="M88" s="237"/>
    </row>
    <row r="89" spans="1:13" ht="15.75">
      <c r="A89" s="17">
        <f t="shared" si="6"/>
        <v>8</v>
      </c>
      <c r="B89" s="961"/>
      <c r="C89" s="963"/>
      <c r="D89" s="8"/>
      <c r="E89" s="9"/>
      <c r="F89" s="1053">
        <f t="shared" si="5"/>
        <v>0</v>
      </c>
      <c r="G89" s="1054"/>
      <c r="H89" s="1015"/>
      <c r="I89" s="1016"/>
      <c r="J89" s="1016"/>
      <c r="K89" s="1016"/>
      <c r="L89" s="1017"/>
      <c r="M89" s="237"/>
    </row>
    <row r="90" spans="1:13" ht="15.75">
      <c r="A90" s="17">
        <f t="shared" si="6"/>
        <v>9</v>
      </c>
      <c r="B90" s="961"/>
      <c r="C90" s="963"/>
      <c r="D90" s="8"/>
      <c r="E90" s="9"/>
      <c r="F90" s="1053">
        <f t="shared" si="5"/>
        <v>0</v>
      </c>
      <c r="G90" s="1054"/>
      <c r="H90" s="1015"/>
      <c r="I90" s="1016"/>
      <c r="J90" s="1016"/>
      <c r="K90" s="1016"/>
      <c r="L90" s="1017"/>
      <c r="M90" s="237"/>
    </row>
    <row r="91" spans="1:13" ht="15.75">
      <c r="A91" s="17">
        <f t="shared" si="6"/>
        <v>10</v>
      </c>
      <c r="B91" s="961"/>
      <c r="C91" s="963"/>
      <c r="D91" s="8"/>
      <c r="E91" s="9"/>
      <c r="F91" s="1053">
        <f t="shared" si="5"/>
        <v>0</v>
      </c>
      <c r="G91" s="1054"/>
      <c r="H91" s="1015"/>
      <c r="I91" s="1016"/>
      <c r="J91" s="1016"/>
      <c r="K91" s="1016"/>
      <c r="L91" s="1017"/>
      <c r="M91" s="237"/>
    </row>
    <row r="92" spans="1:13" ht="16.5" thickBot="1">
      <c r="A92" s="964" t="s">
        <v>142</v>
      </c>
      <c r="B92" s="965"/>
      <c r="C92" s="966"/>
      <c r="D92" s="10">
        <f>SUM(D82:D91)</f>
        <v>0</v>
      </c>
      <c r="E92" s="11"/>
      <c r="F92" s="1037">
        <f>SUM(F82:F91)</f>
        <v>0</v>
      </c>
      <c r="G92" s="1038"/>
      <c r="H92" s="1018"/>
      <c r="I92" s="1019"/>
      <c r="J92" s="1019"/>
      <c r="K92" s="1019"/>
      <c r="L92" s="1020"/>
      <c r="M92" s="237"/>
    </row>
    <row r="93" spans="1:13" ht="16.5" thickTop="1">
      <c r="A93" s="1055"/>
      <c r="B93" s="1055"/>
      <c r="C93" s="1055"/>
      <c r="D93" s="1055"/>
      <c r="E93" s="1055"/>
      <c r="F93" s="1055"/>
      <c r="G93" s="1055"/>
      <c r="H93" s="1055"/>
      <c r="I93" s="1055"/>
      <c r="J93" s="1055"/>
      <c r="K93" s="1055"/>
      <c r="L93" s="1055"/>
      <c r="M93" s="237"/>
    </row>
    <row r="94" spans="1:13" ht="16.5" thickBot="1">
      <c r="A94" s="1030" t="s">
        <v>462</v>
      </c>
      <c r="B94" s="1031"/>
      <c r="C94" s="1031"/>
      <c r="D94" s="1031"/>
      <c r="E94" s="1031"/>
      <c r="F94" s="1031"/>
      <c r="G94" s="1031"/>
      <c r="H94" s="1031"/>
      <c r="I94" s="1031"/>
      <c r="J94" s="1031"/>
      <c r="K94" s="1031"/>
      <c r="L94" s="1032"/>
      <c r="M94" s="237"/>
    </row>
    <row r="95" spans="1:13" ht="17.25" thickBot="1" thickTop="1">
      <c r="A95" s="1021"/>
      <c r="B95" s="1023" t="s">
        <v>451</v>
      </c>
      <c r="C95" s="1023"/>
      <c r="D95" s="1024"/>
      <c r="E95" s="30" t="s">
        <v>452</v>
      </c>
      <c r="F95" s="1046"/>
      <c r="G95" s="1025"/>
      <c r="H95" s="1025"/>
      <c r="I95" s="1025"/>
      <c r="J95" s="1025"/>
      <c r="K95" s="1025"/>
      <c r="L95" s="1026"/>
      <c r="M95" s="237"/>
    </row>
    <row r="96" spans="1:13" ht="16.5" thickTop="1">
      <c r="A96" s="1058"/>
      <c r="B96" s="1051" t="s">
        <v>453</v>
      </c>
      <c r="C96" s="1056" t="s">
        <v>344</v>
      </c>
      <c r="D96" s="1057"/>
      <c r="E96" s="14" t="s">
        <v>463</v>
      </c>
      <c r="F96" s="1047"/>
      <c r="G96" s="1048"/>
      <c r="H96" s="1048"/>
      <c r="I96" s="1048"/>
      <c r="J96" s="1048"/>
      <c r="K96" s="1048"/>
      <c r="L96" s="1049"/>
      <c r="M96" s="237"/>
    </row>
    <row r="97" spans="1:13" ht="16.5" thickBot="1">
      <c r="A97" s="1022"/>
      <c r="B97" s="1052"/>
      <c r="C97" s="383" t="s">
        <v>454</v>
      </c>
      <c r="D97" s="12"/>
      <c r="E97" s="13">
        <v>396</v>
      </c>
      <c r="F97" s="1050"/>
      <c r="G97" s="1027"/>
      <c r="H97" s="1027"/>
      <c r="I97" s="1027"/>
      <c r="J97" s="1027"/>
      <c r="K97" s="1027"/>
      <c r="L97" s="1028"/>
      <c r="M97" s="237"/>
    </row>
    <row r="98" spans="1:13" ht="15.75">
      <c r="A98" s="988" t="s">
        <v>455</v>
      </c>
      <c r="B98" s="989"/>
      <c r="C98" s="990"/>
      <c r="D98" s="380" t="s">
        <v>456</v>
      </c>
      <c r="E98" s="380" t="s">
        <v>457</v>
      </c>
      <c r="F98" s="988" t="s">
        <v>458</v>
      </c>
      <c r="G98" s="990"/>
      <c r="H98" s="988" t="s">
        <v>97</v>
      </c>
      <c r="I98" s="989"/>
      <c r="J98" s="989"/>
      <c r="K98" s="989"/>
      <c r="L98" s="990"/>
      <c r="M98" s="237"/>
    </row>
    <row r="99" spans="1:13" ht="15.75">
      <c r="A99" s="17">
        <v>1</v>
      </c>
      <c r="B99" s="961"/>
      <c r="C99" s="963"/>
      <c r="D99" s="8"/>
      <c r="E99" s="9"/>
      <c r="F99" s="1053">
        <f>D99*E99</f>
        <v>0</v>
      </c>
      <c r="G99" s="1054"/>
      <c r="H99" s="1012" t="s">
        <v>650</v>
      </c>
      <c r="I99" s="1013"/>
      <c r="J99" s="1013"/>
      <c r="K99" s="1013"/>
      <c r="L99" s="1014"/>
      <c r="M99" s="237"/>
    </row>
    <row r="100" spans="1:13" ht="15.75">
      <c r="A100" s="17">
        <f>A99+1</f>
        <v>2</v>
      </c>
      <c r="B100" s="961"/>
      <c r="C100" s="963"/>
      <c r="D100" s="8"/>
      <c r="E100" s="9"/>
      <c r="F100" s="1053">
        <f>D100*E100</f>
        <v>0</v>
      </c>
      <c r="G100" s="1054"/>
      <c r="H100" s="1015"/>
      <c r="I100" s="1016"/>
      <c r="J100" s="1016"/>
      <c r="K100" s="1016"/>
      <c r="L100" s="1017"/>
      <c r="M100" s="237"/>
    </row>
    <row r="101" spans="1:13" ht="15.75">
      <c r="A101" s="17">
        <f>A100+1</f>
        <v>3</v>
      </c>
      <c r="B101" s="961"/>
      <c r="C101" s="963"/>
      <c r="D101" s="8"/>
      <c r="E101" s="9"/>
      <c r="F101" s="1053">
        <f>D101*E101</f>
        <v>0</v>
      </c>
      <c r="G101" s="1054"/>
      <c r="H101" s="1015"/>
      <c r="I101" s="1016"/>
      <c r="J101" s="1016"/>
      <c r="K101" s="1016"/>
      <c r="L101" s="1017"/>
      <c r="M101" s="237"/>
    </row>
    <row r="102" spans="1:13" ht="15.75">
      <c r="A102" s="17">
        <f>A101+1</f>
        <v>4</v>
      </c>
      <c r="B102" s="961"/>
      <c r="C102" s="963"/>
      <c r="D102" s="8"/>
      <c r="E102" s="9"/>
      <c r="F102" s="1053">
        <f>D102*E102</f>
        <v>0</v>
      </c>
      <c r="G102" s="1054"/>
      <c r="H102" s="1015"/>
      <c r="I102" s="1016"/>
      <c r="J102" s="1016"/>
      <c r="K102" s="1016"/>
      <c r="L102" s="1017"/>
      <c r="M102" s="237"/>
    </row>
    <row r="103" spans="1:13" ht="15.75">
      <c r="A103" s="17">
        <f>A102+1</f>
        <v>5</v>
      </c>
      <c r="B103" s="961"/>
      <c r="C103" s="963"/>
      <c r="D103" s="8"/>
      <c r="E103" s="9"/>
      <c r="F103" s="1053">
        <f>D103*E103</f>
        <v>0</v>
      </c>
      <c r="G103" s="1054"/>
      <c r="H103" s="1015"/>
      <c r="I103" s="1016"/>
      <c r="J103" s="1016"/>
      <c r="K103" s="1016"/>
      <c r="L103" s="1017"/>
      <c r="M103" s="237"/>
    </row>
    <row r="104" spans="1:13" ht="16.5" thickBot="1">
      <c r="A104" s="964" t="s">
        <v>142</v>
      </c>
      <c r="B104" s="965"/>
      <c r="C104" s="966"/>
      <c r="D104" s="10">
        <f>SUM(D99:D103)</f>
        <v>0</v>
      </c>
      <c r="E104" s="11"/>
      <c r="F104" s="1037">
        <f>SUM(F99:F103)</f>
        <v>0</v>
      </c>
      <c r="G104" s="1038"/>
      <c r="H104" s="1018"/>
      <c r="I104" s="1019"/>
      <c r="J104" s="1019"/>
      <c r="K104" s="1019"/>
      <c r="L104" s="1020"/>
      <c r="M104" s="237"/>
    </row>
    <row r="105" spans="1:13" ht="17.25" thickBot="1" thickTop="1">
      <c r="A105" s="1039"/>
      <c r="B105" s="1039"/>
      <c r="C105" s="1039"/>
      <c r="D105" s="1039"/>
      <c r="E105" s="1039"/>
      <c r="F105" s="1039"/>
      <c r="G105" s="1039"/>
      <c r="H105" s="1039"/>
      <c r="I105" s="1039"/>
      <c r="J105" s="1039"/>
      <c r="K105" s="1039"/>
      <c r="L105" s="1039"/>
      <c r="M105" s="237"/>
    </row>
    <row r="106" spans="1:12" s="377" customFormat="1" ht="17.25" thickBot="1" thickTop="1">
      <c r="A106" s="1040" t="s">
        <v>99</v>
      </c>
      <c r="B106" s="1041"/>
      <c r="C106" s="1041"/>
      <c r="D106" s="1041"/>
      <c r="E106" s="1041"/>
      <c r="F106" s="1041"/>
      <c r="G106" s="1041"/>
      <c r="H106" s="1041"/>
      <c r="I106" s="1041"/>
      <c r="J106" s="1041"/>
      <c r="K106" s="1041"/>
      <c r="L106" s="1042"/>
    </row>
    <row r="107" spans="1:13" ht="17.25" thickBot="1" thickTop="1">
      <c r="A107" s="1043" t="s">
        <v>450</v>
      </c>
      <c r="B107" s="1044"/>
      <c r="C107" s="1044"/>
      <c r="D107" s="1044"/>
      <c r="E107" s="1044"/>
      <c r="F107" s="1044"/>
      <c r="G107" s="1044"/>
      <c r="H107" s="1044"/>
      <c r="I107" s="1044"/>
      <c r="J107" s="1044"/>
      <c r="K107" s="1044"/>
      <c r="L107" s="1045"/>
      <c r="M107" s="237"/>
    </row>
    <row r="108" spans="1:13" ht="17.25" thickBot="1" thickTop="1">
      <c r="A108" s="1021"/>
      <c r="B108" s="1023" t="s">
        <v>464</v>
      </c>
      <c r="C108" s="1023"/>
      <c r="D108" s="1024"/>
      <c r="E108" s="385" t="s">
        <v>465</v>
      </c>
      <c r="F108" s="1033"/>
      <c r="G108" s="1033"/>
      <c r="H108" s="1033"/>
      <c r="I108" s="1033"/>
      <c r="J108" s="1033"/>
      <c r="K108" s="1033"/>
      <c r="L108" s="1034"/>
      <c r="M108" s="237"/>
    </row>
    <row r="109" spans="1:13" ht="17.25" thickBot="1" thickTop="1">
      <c r="A109" s="1022"/>
      <c r="B109" s="387" t="s">
        <v>453</v>
      </c>
      <c r="C109" s="15" t="s">
        <v>466</v>
      </c>
      <c r="D109" s="16"/>
      <c r="E109" s="388" t="s">
        <v>467</v>
      </c>
      <c r="F109" s="1035"/>
      <c r="G109" s="1035"/>
      <c r="H109" s="1035"/>
      <c r="I109" s="1035"/>
      <c r="J109" s="1035"/>
      <c r="K109" s="1035"/>
      <c r="L109" s="1036"/>
      <c r="M109" s="237"/>
    </row>
    <row r="110" spans="1:13" ht="15.75">
      <c r="A110" s="988" t="s">
        <v>455</v>
      </c>
      <c r="B110" s="989"/>
      <c r="C110" s="990"/>
      <c r="D110" s="380" t="s">
        <v>456</v>
      </c>
      <c r="E110" s="988" t="s">
        <v>468</v>
      </c>
      <c r="F110" s="990"/>
      <c r="G110" s="988" t="s">
        <v>97</v>
      </c>
      <c r="H110" s="989"/>
      <c r="I110" s="989"/>
      <c r="J110" s="989"/>
      <c r="K110" s="989"/>
      <c r="L110" s="990"/>
      <c r="M110" s="237"/>
    </row>
    <row r="111" spans="1:13" ht="15.75">
      <c r="A111" s="17">
        <v>1</v>
      </c>
      <c r="B111" s="961"/>
      <c r="C111" s="963"/>
      <c r="D111" s="8"/>
      <c r="E111" s="1006">
        <v>0</v>
      </c>
      <c r="F111" s="1007"/>
      <c r="G111" s="1012" t="s">
        <v>650</v>
      </c>
      <c r="H111" s="1013"/>
      <c r="I111" s="1013"/>
      <c r="J111" s="1013"/>
      <c r="K111" s="1013"/>
      <c r="L111" s="1014"/>
      <c r="M111" s="237"/>
    </row>
    <row r="112" spans="1:13" ht="15.75">
      <c r="A112" s="17">
        <f>A111+1</f>
        <v>2</v>
      </c>
      <c r="B112" s="961"/>
      <c r="C112" s="963"/>
      <c r="D112" s="8"/>
      <c r="E112" s="1006">
        <v>0</v>
      </c>
      <c r="F112" s="1007"/>
      <c r="G112" s="1015"/>
      <c r="H112" s="1016"/>
      <c r="I112" s="1016"/>
      <c r="J112" s="1016"/>
      <c r="K112" s="1016"/>
      <c r="L112" s="1017"/>
      <c r="M112" s="237"/>
    </row>
    <row r="113" spans="1:13" ht="15.75">
      <c r="A113" s="17">
        <f>A112+1</f>
        <v>3</v>
      </c>
      <c r="B113" s="961"/>
      <c r="C113" s="963"/>
      <c r="D113" s="8"/>
      <c r="E113" s="1006">
        <v>0</v>
      </c>
      <c r="F113" s="1007"/>
      <c r="G113" s="1015"/>
      <c r="H113" s="1016"/>
      <c r="I113" s="1016"/>
      <c r="J113" s="1016"/>
      <c r="K113" s="1016"/>
      <c r="L113" s="1017"/>
      <c r="M113" s="237"/>
    </row>
    <row r="114" spans="1:13" ht="15.75">
      <c r="A114" s="17">
        <f>A113+1</f>
        <v>4</v>
      </c>
      <c r="B114" s="961"/>
      <c r="C114" s="963"/>
      <c r="D114" s="8"/>
      <c r="E114" s="1006">
        <v>0</v>
      </c>
      <c r="F114" s="1007"/>
      <c r="G114" s="1015"/>
      <c r="H114" s="1016"/>
      <c r="I114" s="1016"/>
      <c r="J114" s="1016"/>
      <c r="K114" s="1016"/>
      <c r="L114" s="1017"/>
      <c r="M114" s="237"/>
    </row>
    <row r="115" spans="1:13" ht="15.75">
      <c r="A115" s="17">
        <f>A114+1</f>
        <v>5</v>
      </c>
      <c r="B115" s="961"/>
      <c r="C115" s="963"/>
      <c r="D115" s="8"/>
      <c r="E115" s="1006">
        <v>0</v>
      </c>
      <c r="F115" s="1007"/>
      <c r="G115" s="1015"/>
      <c r="H115" s="1016"/>
      <c r="I115" s="1016"/>
      <c r="J115" s="1016"/>
      <c r="K115" s="1016"/>
      <c r="L115" s="1017"/>
      <c r="M115" s="237"/>
    </row>
    <row r="116" spans="1:13" ht="16.5" thickBot="1">
      <c r="A116" s="964" t="s">
        <v>142</v>
      </c>
      <c r="B116" s="965"/>
      <c r="C116" s="966"/>
      <c r="D116" s="10">
        <f>SUM(D111:D115)</f>
        <v>0</v>
      </c>
      <c r="E116" s="1008">
        <f>SUM(E111:E115)</f>
        <v>0</v>
      </c>
      <c r="F116" s="1009"/>
      <c r="G116" s="1018"/>
      <c r="H116" s="1019"/>
      <c r="I116" s="1019"/>
      <c r="J116" s="1019"/>
      <c r="K116" s="1019"/>
      <c r="L116" s="1020"/>
      <c r="M116" s="237"/>
    </row>
    <row r="117" spans="1:13" ht="16.5" thickTop="1">
      <c r="A117" s="1029"/>
      <c r="B117" s="1029"/>
      <c r="C117" s="1029"/>
      <c r="D117" s="1029"/>
      <c r="E117" s="1029"/>
      <c r="F117" s="1029"/>
      <c r="G117" s="1029"/>
      <c r="H117" s="111"/>
      <c r="M117" s="237"/>
    </row>
    <row r="118" spans="1:13" ht="16.5" thickBot="1">
      <c r="A118" s="1030" t="s">
        <v>459</v>
      </c>
      <c r="B118" s="1031"/>
      <c r="C118" s="1031"/>
      <c r="D118" s="1031"/>
      <c r="E118" s="1031"/>
      <c r="F118" s="1031"/>
      <c r="G118" s="1031"/>
      <c r="H118" s="1031"/>
      <c r="I118" s="1031"/>
      <c r="J118" s="1031"/>
      <c r="K118" s="1031"/>
      <c r="L118" s="1032"/>
      <c r="M118" s="237"/>
    </row>
    <row r="119" spans="1:13" ht="17.25" thickBot="1" thickTop="1">
      <c r="A119" s="1021"/>
      <c r="B119" s="1023" t="s">
        <v>464</v>
      </c>
      <c r="C119" s="1023"/>
      <c r="D119" s="1024"/>
      <c r="E119" s="385" t="s">
        <v>465</v>
      </c>
      <c r="F119" s="1025"/>
      <c r="G119" s="1025"/>
      <c r="H119" s="1025"/>
      <c r="I119" s="1025"/>
      <c r="J119" s="1025"/>
      <c r="K119" s="1025"/>
      <c r="L119" s="1026"/>
      <c r="M119" s="237"/>
    </row>
    <row r="120" spans="1:13" ht="17.25" thickBot="1" thickTop="1">
      <c r="A120" s="1022"/>
      <c r="B120" s="387" t="s">
        <v>453</v>
      </c>
      <c r="C120" s="15" t="s">
        <v>466</v>
      </c>
      <c r="D120" s="16"/>
      <c r="E120" s="388" t="s">
        <v>467</v>
      </c>
      <c r="F120" s="1027"/>
      <c r="G120" s="1027"/>
      <c r="H120" s="1027"/>
      <c r="I120" s="1027"/>
      <c r="J120" s="1027"/>
      <c r="K120" s="1027"/>
      <c r="L120" s="1028"/>
      <c r="M120" s="237"/>
    </row>
    <row r="121" spans="1:13" ht="15.75">
      <c r="A121" s="988" t="s">
        <v>455</v>
      </c>
      <c r="B121" s="989"/>
      <c r="C121" s="990"/>
      <c r="D121" s="380" t="s">
        <v>456</v>
      </c>
      <c r="E121" s="988" t="s">
        <v>468</v>
      </c>
      <c r="F121" s="990"/>
      <c r="G121" s="988" t="s">
        <v>97</v>
      </c>
      <c r="H121" s="989"/>
      <c r="I121" s="989"/>
      <c r="J121" s="989"/>
      <c r="K121" s="989"/>
      <c r="L121" s="990"/>
      <c r="M121" s="237"/>
    </row>
    <row r="122" spans="1:13" ht="15.75">
      <c r="A122" s="17">
        <v>1</v>
      </c>
      <c r="B122" s="961"/>
      <c r="C122" s="963"/>
      <c r="D122" s="8"/>
      <c r="E122" s="1006">
        <v>0</v>
      </c>
      <c r="F122" s="1007"/>
      <c r="G122" s="1012" t="s">
        <v>650</v>
      </c>
      <c r="H122" s="1013"/>
      <c r="I122" s="1013"/>
      <c r="J122" s="1013"/>
      <c r="K122" s="1013"/>
      <c r="L122" s="1014"/>
      <c r="M122" s="237"/>
    </row>
    <row r="123" spans="1:13" ht="15.75">
      <c r="A123" s="17">
        <f>A122+1</f>
        <v>2</v>
      </c>
      <c r="B123" s="961"/>
      <c r="C123" s="963"/>
      <c r="D123" s="8"/>
      <c r="E123" s="1006">
        <v>0</v>
      </c>
      <c r="F123" s="1007"/>
      <c r="G123" s="1015"/>
      <c r="H123" s="1016"/>
      <c r="I123" s="1016"/>
      <c r="J123" s="1016"/>
      <c r="K123" s="1016"/>
      <c r="L123" s="1017"/>
      <c r="M123" s="237"/>
    </row>
    <row r="124" spans="1:13" ht="15.75">
      <c r="A124" s="17">
        <f>A123+1</f>
        <v>3</v>
      </c>
      <c r="B124" s="961"/>
      <c r="C124" s="963"/>
      <c r="D124" s="8"/>
      <c r="E124" s="1006">
        <v>0</v>
      </c>
      <c r="F124" s="1007"/>
      <c r="G124" s="1015"/>
      <c r="H124" s="1016"/>
      <c r="I124" s="1016"/>
      <c r="J124" s="1016"/>
      <c r="K124" s="1016"/>
      <c r="L124" s="1017"/>
      <c r="M124" s="237"/>
    </row>
    <row r="125" spans="1:13" ht="15.75">
      <c r="A125" s="17">
        <f>A124+1</f>
        <v>4</v>
      </c>
      <c r="B125" s="961"/>
      <c r="C125" s="963"/>
      <c r="D125" s="8"/>
      <c r="E125" s="1006">
        <v>0</v>
      </c>
      <c r="F125" s="1007"/>
      <c r="G125" s="1015"/>
      <c r="H125" s="1016"/>
      <c r="I125" s="1016"/>
      <c r="J125" s="1016"/>
      <c r="K125" s="1016"/>
      <c r="L125" s="1017"/>
      <c r="M125" s="237"/>
    </row>
    <row r="126" spans="1:13" ht="15.75">
      <c r="A126" s="17">
        <f>A125+1</f>
        <v>5</v>
      </c>
      <c r="B126" s="961"/>
      <c r="C126" s="963"/>
      <c r="D126" s="8"/>
      <c r="E126" s="1006">
        <v>0</v>
      </c>
      <c r="F126" s="1007"/>
      <c r="G126" s="1015"/>
      <c r="H126" s="1016"/>
      <c r="I126" s="1016"/>
      <c r="J126" s="1016"/>
      <c r="K126" s="1016"/>
      <c r="L126" s="1017"/>
      <c r="M126" s="237"/>
    </row>
    <row r="127" spans="1:13" ht="16.5" thickBot="1">
      <c r="A127" s="964" t="s">
        <v>142</v>
      </c>
      <c r="B127" s="965"/>
      <c r="C127" s="966"/>
      <c r="D127" s="10">
        <f>SUM(D122:D126)</f>
        <v>0</v>
      </c>
      <c r="E127" s="1008">
        <f>SUM(E122:E126)</f>
        <v>0</v>
      </c>
      <c r="F127" s="1009"/>
      <c r="G127" s="1018"/>
      <c r="H127" s="1019"/>
      <c r="I127" s="1019"/>
      <c r="J127" s="1019"/>
      <c r="K127" s="1019"/>
      <c r="L127" s="1020"/>
      <c r="M127" s="237"/>
    </row>
    <row r="128" spans="1:13" ht="16.5" thickTop="1">
      <c r="A128" s="1029"/>
      <c r="B128" s="1029"/>
      <c r="C128" s="1029"/>
      <c r="D128" s="1029"/>
      <c r="E128" s="1029"/>
      <c r="F128" s="1029"/>
      <c r="G128" s="1029"/>
      <c r="H128" s="111"/>
      <c r="I128" s="237"/>
      <c r="J128" s="237"/>
      <c r="K128" s="237"/>
      <c r="L128" s="3"/>
      <c r="M128" s="237"/>
    </row>
    <row r="129" spans="1:13" ht="16.5" thickBot="1">
      <c r="A129" s="1030" t="s">
        <v>461</v>
      </c>
      <c r="B129" s="1031"/>
      <c r="C129" s="1031"/>
      <c r="D129" s="1031"/>
      <c r="E129" s="1031"/>
      <c r="F129" s="1031"/>
      <c r="G129" s="1031"/>
      <c r="H129" s="1031"/>
      <c r="I129" s="1031"/>
      <c r="J129" s="1031"/>
      <c r="K129" s="1031"/>
      <c r="L129" s="1032"/>
      <c r="M129" s="237"/>
    </row>
    <row r="130" spans="1:13" ht="17.25" thickBot="1" thickTop="1">
      <c r="A130" s="1021"/>
      <c r="B130" s="1023" t="s">
        <v>464</v>
      </c>
      <c r="C130" s="1023"/>
      <c r="D130" s="1024"/>
      <c r="E130" s="385" t="s">
        <v>465</v>
      </c>
      <c r="F130" s="1025"/>
      <c r="G130" s="1025"/>
      <c r="H130" s="1025"/>
      <c r="I130" s="1025"/>
      <c r="J130" s="1025"/>
      <c r="K130" s="1025"/>
      <c r="L130" s="1026"/>
      <c r="M130" s="237"/>
    </row>
    <row r="131" spans="1:13" ht="17.25" thickBot="1" thickTop="1">
      <c r="A131" s="1022"/>
      <c r="B131" s="387" t="s">
        <v>453</v>
      </c>
      <c r="C131" s="15" t="s">
        <v>466</v>
      </c>
      <c r="D131" s="16"/>
      <c r="E131" s="388" t="s">
        <v>467</v>
      </c>
      <c r="F131" s="1027"/>
      <c r="G131" s="1027"/>
      <c r="H131" s="1027"/>
      <c r="I131" s="1027"/>
      <c r="J131" s="1027"/>
      <c r="K131" s="1027"/>
      <c r="L131" s="1028"/>
      <c r="M131" s="237"/>
    </row>
    <row r="132" spans="1:13" ht="15.75">
      <c r="A132" s="988" t="s">
        <v>455</v>
      </c>
      <c r="B132" s="989"/>
      <c r="C132" s="990"/>
      <c r="D132" s="380" t="s">
        <v>456</v>
      </c>
      <c r="E132" s="988" t="s">
        <v>468</v>
      </c>
      <c r="F132" s="990"/>
      <c r="G132" s="988" t="s">
        <v>97</v>
      </c>
      <c r="H132" s="989"/>
      <c r="I132" s="989"/>
      <c r="J132" s="989"/>
      <c r="K132" s="989"/>
      <c r="L132" s="990"/>
      <c r="M132" s="237"/>
    </row>
    <row r="133" spans="1:13" ht="15.75">
      <c r="A133" s="17">
        <v>1</v>
      </c>
      <c r="B133" s="961"/>
      <c r="C133" s="963"/>
      <c r="D133" s="8"/>
      <c r="E133" s="1006">
        <v>0</v>
      </c>
      <c r="F133" s="1007"/>
      <c r="G133" s="1012" t="s">
        <v>650</v>
      </c>
      <c r="H133" s="1013"/>
      <c r="I133" s="1013"/>
      <c r="J133" s="1013"/>
      <c r="K133" s="1013"/>
      <c r="L133" s="1014"/>
      <c r="M133" s="237"/>
    </row>
    <row r="134" spans="1:13" ht="15.75">
      <c r="A134" s="17">
        <f>A133+1</f>
        <v>2</v>
      </c>
      <c r="B134" s="961"/>
      <c r="C134" s="963"/>
      <c r="D134" s="8"/>
      <c r="E134" s="1006">
        <v>0</v>
      </c>
      <c r="F134" s="1007"/>
      <c r="G134" s="1015"/>
      <c r="H134" s="1016"/>
      <c r="I134" s="1016"/>
      <c r="J134" s="1016"/>
      <c r="K134" s="1016"/>
      <c r="L134" s="1017"/>
      <c r="M134" s="237"/>
    </row>
    <row r="135" spans="1:13" ht="15.75">
      <c r="A135" s="17">
        <f>A134+1</f>
        <v>3</v>
      </c>
      <c r="B135" s="961"/>
      <c r="C135" s="963"/>
      <c r="D135" s="8"/>
      <c r="E135" s="1006">
        <v>0</v>
      </c>
      <c r="F135" s="1007"/>
      <c r="G135" s="1015"/>
      <c r="H135" s="1016"/>
      <c r="I135" s="1016"/>
      <c r="J135" s="1016"/>
      <c r="K135" s="1016"/>
      <c r="L135" s="1017"/>
      <c r="M135" s="237"/>
    </row>
    <row r="136" spans="1:13" ht="15.75">
      <c r="A136" s="17">
        <f>A135+1</f>
        <v>4</v>
      </c>
      <c r="B136" s="961"/>
      <c r="C136" s="963"/>
      <c r="D136" s="8"/>
      <c r="E136" s="1006">
        <v>0</v>
      </c>
      <c r="F136" s="1007"/>
      <c r="G136" s="1015"/>
      <c r="H136" s="1016"/>
      <c r="I136" s="1016"/>
      <c r="J136" s="1016"/>
      <c r="K136" s="1016"/>
      <c r="L136" s="1017"/>
      <c r="M136" s="237"/>
    </row>
    <row r="137" spans="1:13" ht="15.75">
      <c r="A137" s="17">
        <f>A136+1</f>
        <v>5</v>
      </c>
      <c r="B137" s="961"/>
      <c r="C137" s="963"/>
      <c r="D137" s="8"/>
      <c r="E137" s="1006">
        <v>0</v>
      </c>
      <c r="F137" s="1007"/>
      <c r="G137" s="1015"/>
      <c r="H137" s="1016"/>
      <c r="I137" s="1016"/>
      <c r="J137" s="1016"/>
      <c r="K137" s="1016"/>
      <c r="L137" s="1017"/>
      <c r="M137" s="237"/>
    </row>
    <row r="138" spans="1:13" ht="16.5" thickBot="1">
      <c r="A138" s="964" t="s">
        <v>142</v>
      </c>
      <c r="B138" s="965"/>
      <c r="C138" s="966"/>
      <c r="D138" s="10">
        <f>SUM(D133:D137)</f>
        <v>0</v>
      </c>
      <c r="E138" s="1008">
        <f>SUM(E133:E137)</f>
        <v>0</v>
      </c>
      <c r="F138" s="1009"/>
      <c r="G138" s="1018"/>
      <c r="H138" s="1019"/>
      <c r="I138" s="1019"/>
      <c r="J138" s="1019"/>
      <c r="K138" s="1019"/>
      <c r="L138" s="1020"/>
      <c r="M138" s="237"/>
    </row>
    <row r="139" spans="1:13" ht="16.5" thickTop="1">
      <c r="A139" s="1029"/>
      <c r="B139" s="1029"/>
      <c r="C139" s="1029"/>
      <c r="D139" s="1029"/>
      <c r="E139" s="1029"/>
      <c r="F139" s="1029"/>
      <c r="G139" s="1029"/>
      <c r="H139" s="111"/>
      <c r="M139" s="237"/>
    </row>
    <row r="140" spans="1:13" ht="16.5" thickBot="1">
      <c r="A140" s="1030" t="s">
        <v>462</v>
      </c>
      <c r="B140" s="1031"/>
      <c r="C140" s="1031"/>
      <c r="D140" s="1031"/>
      <c r="E140" s="1031"/>
      <c r="F140" s="1031"/>
      <c r="G140" s="1031"/>
      <c r="H140" s="1031"/>
      <c r="I140" s="1031"/>
      <c r="J140" s="1031"/>
      <c r="K140" s="1031"/>
      <c r="L140" s="1032"/>
      <c r="M140" s="237"/>
    </row>
    <row r="141" spans="1:12" ht="17.25" thickBot="1" thickTop="1">
      <c r="A141" s="1021"/>
      <c r="B141" s="1023" t="s">
        <v>464</v>
      </c>
      <c r="C141" s="1023"/>
      <c r="D141" s="1024"/>
      <c r="E141" s="385" t="s">
        <v>465</v>
      </c>
      <c r="F141" s="1025"/>
      <c r="G141" s="1025"/>
      <c r="H141" s="1025"/>
      <c r="I141" s="1025"/>
      <c r="J141" s="1025"/>
      <c r="K141" s="1025"/>
      <c r="L141" s="1026"/>
    </row>
    <row r="142" spans="1:12" ht="17.25" thickBot="1" thickTop="1">
      <c r="A142" s="1022"/>
      <c r="B142" s="387" t="s">
        <v>453</v>
      </c>
      <c r="C142" s="15" t="s">
        <v>466</v>
      </c>
      <c r="D142" s="16"/>
      <c r="E142" s="388" t="s">
        <v>467</v>
      </c>
      <c r="F142" s="1027"/>
      <c r="G142" s="1027"/>
      <c r="H142" s="1027"/>
      <c r="I142" s="1027"/>
      <c r="J142" s="1027"/>
      <c r="K142" s="1027"/>
      <c r="L142" s="1028"/>
    </row>
    <row r="143" spans="1:12" ht="15.75">
      <c r="A143" s="988" t="s">
        <v>455</v>
      </c>
      <c r="B143" s="989"/>
      <c r="C143" s="990"/>
      <c r="D143" s="380" t="s">
        <v>456</v>
      </c>
      <c r="E143" s="988" t="s">
        <v>468</v>
      </c>
      <c r="F143" s="990"/>
      <c r="G143" s="988" t="s">
        <v>97</v>
      </c>
      <c r="H143" s="989"/>
      <c r="I143" s="989"/>
      <c r="J143" s="989"/>
      <c r="K143" s="989"/>
      <c r="L143" s="990"/>
    </row>
    <row r="144" spans="1:12" ht="15.75">
      <c r="A144" s="17">
        <v>1</v>
      </c>
      <c r="B144" s="961"/>
      <c r="C144" s="963"/>
      <c r="D144" s="8"/>
      <c r="E144" s="1006">
        <v>0</v>
      </c>
      <c r="F144" s="1007"/>
      <c r="G144" s="1012" t="s">
        <v>650</v>
      </c>
      <c r="H144" s="1013"/>
      <c r="I144" s="1013"/>
      <c r="J144" s="1013"/>
      <c r="K144" s="1013"/>
      <c r="L144" s="1014"/>
    </row>
    <row r="145" spans="1:12" ht="15.75">
      <c r="A145" s="17">
        <f>A144+1</f>
        <v>2</v>
      </c>
      <c r="B145" s="961"/>
      <c r="C145" s="963"/>
      <c r="D145" s="8"/>
      <c r="E145" s="1006">
        <v>0</v>
      </c>
      <c r="F145" s="1007"/>
      <c r="G145" s="1015"/>
      <c r="H145" s="1016"/>
      <c r="I145" s="1016"/>
      <c r="J145" s="1016"/>
      <c r="K145" s="1016"/>
      <c r="L145" s="1017"/>
    </row>
    <row r="146" spans="1:12" ht="15.75">
      <c r="A146" s="17">
        <f>A145+1</f>
        <v>3</v>
      </c>
      <c r="B146" s="961"/>
      <c r="C146" s="963"/>
      <c r="D146" s="8"/>
      <c r="E146" s="1006">
        <v>0</v>
      </c>
      <c r="F146" s="1007"/>
      <c r="G146" s="1015"/>
      <c r="H146" s="1016"/>
      <c r="I146" s="1016"/>
      <c r="J146" s="1016"/>
      <c r="K146" s="1016"/>
      <c r="L146" s="1017"/>
    </row>
    <row r="147" spans="1:12" ht="15.75">
      <c r="A147" s="17">
        <f>A146+1</f>
        <v>4</v>
      </c>
      <c r="B147" s="961"/>
      <c r="C147" s="963"/>
      <c r="D147" s="8"/>
      <c r="E147" s="1006">
        <v>0</v>
      </c>
      <c r="F147" s="1007"/>
      <c r="G147" s="1015"/>
      <c r="H147" s="1016"/>
      <c r="I147" s="1016"/>
      <c r="J147" s="1016"/>
      <c r="K147" s="1016"/>
      <c r="L147" s="1017"/>
    </row>
    <row r="148" spans="1:12" ht="15.75">
      <c r="A148" s="17">
        <f>A147+1</f>
        <v>5</v>
      </c>
      <c r="B148" s="961"/>
      <c r="C148" s="963"/>
      <c r="D148" s="8"/>
      <c r="E148" s="1006">
        <v>0</v>
      </c>
      <c r="F148" s="1007"/>
      <c r="G148" s="1015"/>
      <c r="H148" s="1016"/>
      <c r="I148" s="1016"/>
      <c r="J148" s="1016"/>
      <c r="K148" s="1016"/>
      <c r="L148" s="1017"/>
    </row>
    <row r="149" spans="1:12" ht="16.5" thickBot="1">
      <c r="A149" s="964" t="s">
        <v>142</v>
      </c>
      <c r="B149" s="965"/>
      <c r="C149" s="966"/>
      <c r="D149" s="10">
        <f>SUM(D144:D148)</f>
        <v>0</v>
      </c>
      <c r="E149" s="1008">
        <f>SUM(E144:E148)</f>
        <v>0</v>
      </c>
      <c r="F149" s="1009"/>
      <c r="G149" s="1018"/>
      <c r="H149" s="1019"/>
      <c r="I149" s="1019"/>
      <c r="J149" s="1019"/>
      <c r="K149" s="1019"/>
      <c r="L149" s="1020"/>
    </row>
    <row r="150" spans="1:13" s="3" customFormat="1" ht="17.25" thickBot="1" thickTop="1">
      <c r="A150" s="970"/>
      <c r="B150" s="970"/>
      <c r="C150" s="970"/>
      <c r="D150" s="970"/>
      <c r="E150" s="970"/>
      <c r="F150" s="970"/>
      <c r="G150" s="970"/>
      <c r="H150" s="970"/>
      <c r="I150" s="284"/>
      <c r="J150" s="284"/>
      <c r="K150" s="284"/>
      <c r="L150" s="284"/>
      <c r="M150" s="98"/>
    </row>
    <row r="151" spans="1:12" ht="18.75" thickBot="1">
      <c r="A151" s="971" t="s">
        <v>100</v>
      </c>
      <c r="B151" s="972"/>
      <c r="C151" s="972"/>
      <c r="D151" s="972"/>
      <c r="E151" s="972"/>
      <c r="F151" s="972"/>
      <c r="G151" s="972"/>
      <c r="H151" s="972"/>
      <c r="I151" s="972"/>
      <c r="J151" s="972"/>
      <c r="K151" s="972"/>
      <c r="L151" s="973"/>
    </row>
    <row r="152" spans="1:12" ht="16.5" thickBot="1">
      <c r="A152" s="33"/>
      <c r="B152" s="991" t="s">
        <v>469</v>
      </c>
      <c r="C152" s="991"/>
      <c r="D152" s="992"/>
      <c r="E152" s="1010" t="s">
        <v>470</v>
      </c>
      <c r="F152" s="1011"/>
      <c r="G152" s="997"/>
      <c r="H152" s="997"/>
      <c r="I152" s="997"/>
      <c r="J152" s="997"/>
      <c r="K152" s="997"/>
      <c r="L152" s="998"/>
    </row>
    <row r="153" spans="1:12" ht="17.25" thickBot="1" thickTop="1">
      <c r="A153" s="382"/>
      <c r="B153" s="986" t="s">
        <v>453</v>
      </c>
      <c r="C153" s="986"/>
      <c r="D153" s="987"/>
      <c r="E153" s="1001" t="s">
        <v>471</v>
      </c>
      <c r="F153" s="1002"/>
      <c r="G153" s="999"/>
      <c r="H153" s="999"/>
      <c r="I153" s="999"/>
      <c r="J153" s="999"/>
      <c r="K153" s="999"/>
      <c r="L153" s="1000"/>
    </row>
    <row r="154" spans="1:12" ht="24.75">
      <c r="A154" s="988" t="s">
        <v>472</v>
      </c>
      <c r="B154" s="989"/>
      <c r="C154" s="989"/>
      <c r="D154" s="989"/>
      <c r="E154" s="990"/>
      <c r="F154" s="32" t="s">
        <v>473</v>
      </c>
      <c r="G154" s="32" t="s">
        <v>474</v>
      </c>
      <c r="H154" s="380" t="s">
        <v>142</v>
      </c>
      <c r="I154" s="988" t="s">
        <v>97</v>
      </c>
      <c r="J154" s="989"/>
      <c r="K154" s="989"/>
      <c r="L154" s="990"/>
    </row>
    <row r="155" spans="1:13" ht="15.75">
      <c r="A155" s="17">
        <v>1</v>
      </c>
      <c r="B155" s="1003"/>
      <c r="C155" s="1004"/>
      <c r="D155" s="1004"/>
      <c r="E155" s="1005"/>
      <c r="F155" s="376"/>
      <c r="G155" s="9"/>
      <c r="H155" s="379">
        <f>ROUND(G155*F155,2)</f>
        <v>0</v>
      </c>
      <c r="I155" s="977" t="s">
        <v>653</v>
      </c>
      <c r="J155" s="978"/>
      <c r="K155" s="978"/>
      <c r="L155" s="979"/>
      <c r="M155" s="98"/>
    </row>
    <row r="156" spans="1:13" ht="15.75">
      <c r="A156" s="17">
        <f>A155+1</f>
        <v>2</v>
      </c>
      <c r="B156" s="961"/>
      <c r="C156" s="962"/>
      <c r="D156" s="962"/>
      <c r="E156" s="963"/>
      <c r="F156" s="376"/>
      <c r="G156" s="9"/>
      <c r="H156" s="379">
        <f aca="true" t="shared" si="7" ref="H156:H179">ROUND(G156*F156,2)</f>
        <v>0</v>
      </c>
      <c r="I156" s="980"/>
      <c r="J156" s="981"/>
      <c r="K156" s="981"/>
      <c r="L156" s="982"/>
      <c r="M156" s="284"/>
    </row>
    <row r="157" spans="1:13" ht="15.75">
      <c r="A157" s="17">
        <f aca="true" t="shared" si="8" ref="A157:A179">A156+1</f>
        <v>3</v>
      </c>
      <c r="B157" s="961"/>
      <c r="C157" s="962"/>
      <c r="D157" s="962"/>
      <c r="E157" s="963"/>
      <c r="F157" s="376"/>
      <c r="G157" s="9"/>
      <c r="H157" s="379">
        <f t="shared" si="7"/>
        <v>0</v>
      </c>
      <c r="I157" s="980"/>
      <c r="J157" s="981"/>
      <c r="K157" s="981"/>
      <c r="L157" s="982"/>
      <c r="M157" s="374"/>
    </row>
    <row r="158" spans="1:13" ht="15.75">
      <c r="A158" s="17">
        <f t="shared" si="8"/>
        <v>4</v>
      </c>
      <c r="B158" s="961"/>
      <c r="C158" s="962"/>
      <c r="D158" s="962"/>
      <c r="E158" s="963"/>
      <c r="F158" s="376"/>
      <c r="G158" s="9"/>
      <c r="H158" s="379">
        <f t="shared" si="7"/>
        <v>0</v>
      </c>
      <c r="I158" s="980"/>
      <c r="J158" s="981"/>
      <c r="K158" s="981"/>
      <c r="L158" s="982"/>
      <c r="M158" s="29"/>
    </row>
    <row r="159" spans="1:13" ht="15.75">
      <c r="A159" s="17">
        <f t="shared" si="8"/>
        <v>5</v>
      </c>
      <c r="B159" s="961"/>
      <c r="C159" s="962"/>
      <c r="D159" s="962"/>
      <c r="E159" s="963"/>
      <c r="F159" s="376"/>
      <c r="G159" s="9"/>
      <c r="H159" s="379">
        <f t="shared" si="7"/>
        <v>0</v>
      </c>
      <c r="I159" s="980"/>
      <c r="J159" s="981"/>
      <c r="K159" s="981"/>
      <c r="L159" s="982"/>
      <c r="M159" s="22"/>
    </row>
    <row r="160" spans="1:13" ht="15.75">
      <c r="A160" s="17">
        <f t="shared" si="8"/>
        <v>6</v>
      </c>
      <c r="B160" s="961"/>
      <c r="C160" s="962"/>
      <c r="D160" s="962"/>
      <c r="E160" s="963"/>
      <c r="F160" s="376"/>
      <c r="G160" s="9"/>
      <c r="H160" s="379">
        <f t="shared" si="7"/>
        <v>0</v>
      </c>
      <c r="I160" s="980"/>
      <c r="J160" s="981"/>
      <c r="K160" s="981"/>
      <c r="L160" s="982"/>
      <c r="M160" s="23"/>
    </row>
    <row r="161" spans="1:13" ht="15.75">
      <c r="A161" s="17">
        <f t="shared" si="8"/>
        <v>7</v>
      </c>
      <c r="B161" s="961"/>
      <c r="C161" s="962"/>
      <c r="D161" s="962"/>
      <c r="E161" s="963"/>
      <c r="F161" s="376"/>
      <c r="G161" s="9"/>
      <c r="H161" s="379">
        <f t="shared" si="7"/>
        <v>0</v>
      </c>
      <c r="I161" s="980"/>
      <c r="J161" s="981"/>
      <c r="K161" s="981"/>
      <c r="L161" s="982"/>
      <c r="M161" s="23"/>
    </row>
    <row r="162" spans="1:13" ht="15.75">
      <c r="A162" s="17">
        <f t="shared" si="8"/>
        <v>8</v>
      </c>
      <c r="B162" s="961"/>
      <c r="C162" s="962"/>
      <c r="D162" s="962"/>
      <c r="E162" s="963"/>
      <c r="F162" s="376"/>
      <c r="G162" s="9"/>
      <c r="H162" s="379">
        <f t="shared" si="7"/>
        <v>0</v>
      </c>
      <c r="I162" s="980"/>
      <c r="J162" s="981"/>
      <c r="K162" s="981"/>
      <c r="L162" s="982"/>
      <c r="M162" s="24"/>
    </row>
    <row r="163" spans="1:13" ht="15.75">
      <c r="A163" s="17">
        <f t="shared" si="8"/>
        <v>9</v>
      </c>
      <c r="B163" s="961"/>
      <c r="C163" s="962"/>
      <c r="D163" s="962"/>
      <c r="E163" s="963"/>
      <c r="F163" s="376"/>
      <c r="G163" s="9"/>
      <c r="H163" s="379">
        <f t="shared" si="7"/>
        <v>0</v>
      </c>
      <c r="I163" s="980"/>
      <c r="J163" s="981"/>
      <c r="K163" s="981"/>
      <c r="L163" s="982"/>
      <c r="M163" s="24"/>
    </row>
    <row r="164" spans="1:13" ht="15.75">
      <c r="A164" s="17">
        <f t="shared" si="8"/>
        <v>10</v>
      </c>
      <c r="B164" s="961"/>
      <c r="C164" s="962"/>
      <c r="D164" s="962"/>
      <c r="E164" s="963"/>
      <c r="F164" s="376"/>
      <c r="G164" s="9"/>
      <c r="H164" s="379">
        <f t="shared" si="7"/>
        <v>0</v>
      </c>
      <c r="I164" s="980"/>
      <c r="J164" s="981"/>
      <c r="K164" s="981"/>
      <c r="L164" s="982"/>
      <c r="M164" s="24"/>
    </row>
    <row r="165" spans="1:13" ht="15.75">
      <c r="A165" s="17">
        <f t="shared" si="8"/>
        <v>11</v>
      </c>
      <c r="B165" s="961"/>
      <c r="C165" s="962"/>
      <c r="D165" s="962"/>
      <c r="E165" s="963"/>
      <c r="F165" s="376"/>
      <c r="G165" s="9"/>
      <c r="H165" s="379">
        <f t="shared" si="7"/>
        <v>0</v>
      </c>
      <c r="I165" s="980"/>
      <c r="J165" s="981"/>
      <c r="K165" s="981"/>
      <c r="L165" s="982"/>
      <c r="M165" s="24"/>
    </row>
    <row r="166" spans="1:13" ht="15.75">
      <c r="A166" s="17">
        <f t="shared" si="8"/>
        <v>12</v>
      </c>
      <c r="B166" s="961"/>
      <c r="C166" s="962"/>
      <c r="D166" s="962"/>
      <c r="E166" s="963"/>
      <c r="F166" s="376"/>
      <c r="G166" s="9"/>
      <c r="H166" s="379">
        <f t="shared" si="7"/>
        <v>0</v>
      </c>
      <c r="I166" s="980"/>
      <c r="J166" s="981"/>
      <c r="K166" s="981"/>
      <c r="L166" s="982"/>
      <c r="M166" s="24"/>
    </row>
    <row r="167" spans="1:13" ht="15.75">
      <c r="A167" s="17">
        <f t="shared" si="8"/>
        <v>13</v>
      </c>
      <c r="B167" s="961"/>
      <c r="C167" s="962"/>
      <c r="D167" s="962"/>
      <c r="E167" s="963"/>
      <c r="F167" s="376"/>
      <c r="G167" s="9"/>
      <c r="H167" s="379">
        <f t="shared" si="7"/>
        <v>0</v>
      </c>
      <c r="I167" s="980"/>
      <c r="J167" s="981"/>
      <c r="K167" s="981"/>
      <c r="L167" s="982"/>
      <c r="M167" s="24"/>
    </row>
    <row r="168" spans="1:13" ht="15.75">
      <c r="A168" s="17">
        <f t="shared" si="8"/>
        <v>14</v>
      </c>
      <c r="B168" s="961"/>
      <c r="C168" s="962"/>
      <c r="D168" s="962"/>
      <c r="E168" s="963"/>
      <c r="F168" s="376"/>
      <c r="G168" s="9"/>
      <c r="H168" s="379">
        <f t="shared" si="7"/>
        <v>0</v>
      </c>
      <c r="I168" s="980"/>
      <c r="J168" s="981"/>
      <c r="K168" s="981"/>
      <c r="L168" s="982"/>
      <c r="M168" s="24"/>
    </row>
    <row r="169" spans="1:13" ht="15.75">
      <c r="A169" s="17">
        <f t="shared" si="8"/>
        <v>15</v>
      </c>
      <c r="B169" s="961"/>
      <c r="C169" s="962"/>
      <c r="D169" s="962"/>
      <c r="E169" s="963"/>
      <c r="F169" s="376"/>
      <c r="G169" s="9"/>
      <c r="H169" s="379">
        <f t="shared" si="7"/>
        <v>0</v>
      </c>
      <c r="I169" s="980"/>
      <c r="J169" s="981"/>
      <c r="K169" s="981"/>
      <c r="L169" s="982"/>
      <c r="M169" s="24"/>
    </row>
    <row r="170" spans="1:13" ht="15.75">
      <c r="A170" s="17">
        <f t="shared" si="8"/>
        <v>16</v>
      </c>
      <c r="B170" s="961"/>
      <c r="C170" s="962"/>
      <c r="D170" s="962"/>
      <c r="E170" s="963"/>
      <c r="F170" s="376"/>
      <c r="G170" s="9"/>
      <c r="H170" s="379">
        <f t="shared" si="7"/>
        <v>0</v>
      </c>
      <c r="I170" s="980"/>
      <c r="J170" s="981"/>
      <c r="K170" s="981"/>
      <c r="L170" s="982"/>
      <c r="M170" s="24"/>
    </row>
    <row r="171" spans="1:13" ht="15.75">
      <c r="A171" s="17">
        <f t="shared" si="8"/>
        <v>17</v>
      </c>
      <c r="B171" s="961"/>
      <c r="C171" s="962"/>
      <c r="D171" s="962"/>
      <c r="E171" s="963"/>
      <c r="F171" s="376"/>
      <c r="G171" s="9"/>
      <c r="H171" s="379">
        <f t="shared" si="7"/>
        <v>0</v>
      </c>
      <c r="I171" s="980"/>
      <c r="J171" s="981"/>
      <c r="K171" s="981"/>
      <c r="L171" s="982"/>
      <c r="M171" s="24"/>
    </row>
    <row r="172" spans="1:13" ht="15.75">
      <c r="A172" s="17">
        <f t="shared" si="8"/>
        <v>18</v>
      </c>
      <c r="B172" s="961"/>
      <c r="C172" s="962"/>
      <c r="D172" s="962"/>
      <c r="E172" s="963"/>
      <c r="F172" s="376"/>
      <c r="G172" s="9"/>
      <c r="H172" s="379">
        <f t="shared" si="7"/>
        <v>0</v>
      </c>
      <c r="I172" s="980"/>
      <c r="J172" s="981"/>
      <c r="K172" s="981"/>
      <c r="L172" s="982"/>
      <c r="M172" s="24"/>
    </row>
    <row r="173" spans="1:13" ht="15.75">
      <c r="A173" s="17">
        <f t="shared" si="8"/>
        <v>19</v>
      </c>
      <c r="B173" s="961"/>
      <c r="C173" s="962"/>
      <c r="D173" s="962"/>
      <c r="E173" s="963"/>
      <c r="F173" s="376"/>
      <c r="G173" s="9"/>
      <c r="H173" s="379">
        <f t="shared" si="7"/>
        <v>0</v>
      </c>
      <c r="I173" s="980"/>
      <c r="J173" s="981"/>
      <c r="K173" s="981"/>
      <c r="L173" s="982"/>
      <c r="M173" s="24"/>
    </row>
    <row r="174" spans="1:13" ht="15.75">
      <c r="A174" s="17">
        <f t="shared" si="8"/>
        <v>20</v>
      </c>
      <c r="B174" s="961"/>
      <c r="C174" s="962"/>
      <c r="D174" s="962"/>
      <c r="E174" s="963"/>
      <c r="F174" s="376"/>
      <c r="G174" s="9"/>
      <c r="H174" s="379">
        <f t="shared" si="7"/>
        <v>0</v>
      </c>
      <c r="I174" s="980"/>
      <c r="J174" s="981"/>
      <c r="K174" s="981"/>
      <c r="L174" s="982"/>
      <c r="M174" s="24"/>
    </row>
    <row r="175" spans="1:13" ht="15.75">
      <c r="A175" s="17">
        <f t="shared" si="8"/>
        <v>21</v>
      </c>
      <c r="B175" s="961"/>
      <c r="C175" s="962"/>
      <c r="D175" s="962"/>
      <c r="E175" s="963"/>
      <c r="F175" s="376"/>
      <c r="G175" s="9"/>
      <c r="H175" s="379">
        <f t="shared" si="7"/>
        <v>0</v>
      </c>
      <c r="I175" s="980"/>
      <c r="J175" s="981"/>
      <c r="K175" s="981"/>
      <c r="L175" s="982"/>
      <c r="M175" s="24"/>
    </row>
    <row r="176" spans="1:13" ht="15.75">
      <c r="A176" s="17">
        <f t="shared" si="8"/>
        <v>22</v>
      </c>
      <c r="B176" s="961"/>
      <c r="C176" s="962"/>
      <c r="D176" s="962"/>
      <c r="E176" s="963"/>
      <c r="F176" s="376"/>
      <c r="G176" s="9"/>
      <c r="H176" s="379">
        <f t="shared" si="7"/>
        <v>0</v>
      </c>
      <c r="I176" s="980"/>
      <c r="J176" s="981"/>
      <c r="K176" s="981"/>
      <c r="L176" s="982"/>
      <c r="M176" s="24"/>
    </row>
    <row r="177" spans="1:13" ht="15.75">
      <c r="A177" s="17">
        <f t="shared" si="8"/>
        <v>23</v>
      </c>
      <c r="B177" s="961"/>
      <c r="C177" s="962"/>
      <c r="D177" s="962"/>
      <c r="E177" s="963"/>
      <c r="F177" s="376"/>
      <c r="G177" s="9"/>
      <c r="H177" s="379">
        <f t="shared" si="7"/>
        <v>0</v>
      </c>
      <c r="I177" s="980"/>
      <c r="J177" s="981"/>
      <c r="K177" s="981"/>
      <c r="L177" s="982"/>
      <c r="M177" s="24"/>
    </row>
    <row r="178" spans="1:13" ht="15.75">
      <c r="A178" s="17">
        <f>A177+1</f>
        <v>24</v>
      </c>
      <c r="B178" s="961"/>
      <c r="C178" s="962"/>
      <c r="D178" s="962"/>
      <c r="E178" s="963"/>
      <c r="F178" s="376"/>
      <c r="G178" s="9"/>
      <c r="H178" s="379">
        <f t="shared" si="7"/>
        <v>0</v>
      </c>
      <c r="I178" s="980"/>
      <c r="J178" s="981"/>
      <c r="K178" s="981"/>
      <c r="L178" s="982"/>
      <c r="M178" s="24"/>
    </row>
    <row r="179" spans="1:13" ht="15.75">
      <c r="A179" s="17">
        <f t="shared" si="8"/>
        <v>25</v>
      </c>
      <c r="B179" s="961"/>
      <c r="C179" s="962"/>
      <c r="D179" s="962"/>
      <c r="E179" s="963"/>
      <c r="F179" s="376"/>
      <c r="G179" s="9"/>
      <c r="H179" s="379">
        <f t="shared" si="7"/>
        <v>0</v>
      </c>
      <c r="I179" s="980"/>
      <c r="J179" s="981"/>
      <c r="K179" s="981"/>
      <c r="L179" s="982"/>
      <c r="M179" s="24"/>
    </row>
    <row r="180" spans="1:13" ht="16.5" thickBot="1">
      <c r="A180" s="964" t="s">
        <v>142</v>
      </c>
      <c r="B180" s="965"/>
      <c r="C180" s="965"/>
      <c r="D180" s="965"/>
      <c r="E180" s="965"/>
      <c r="F180" s="965"/>
      <c r="G180" s="966"/>
      <c r="H180" s="384">
        <f>SUM(H155:H179)</f>
        <v>0</v>
      </c>
      <c r="I180" s="983"/>
      <c r="J180" s="984"/>
      <c r="K180" s="984"/>
      <c r="L180" s="985"/>
      <c r="M180" s="24"/>
    </row>
    <row r="181" spans="1:13" s="3" customFormat="1" ht="17.25" thickBot="1" thickTop="1">
      <c r="A181" s="970"/>
      <c r="B181" s="970"/>
      <c r="C181" s="970"/>
      <c r="D181" s="970"/>
      <c r="E181" s="970"/>
      <c r="F181" s="970"/>
      <c r="G181" s="970"/>
      <c r="H181" s="970"/>
      <c r="I181" s="284"/>
      <c r="J181" s="284"/>
      <c r="K181" s="284"/>
      <c r="L181" s="284"/>
      <c r="M181" s="24"/>
    </row>
    <row r="182" spans="1:13" ht="18.75" thickBot="1">
      <c r="A182" s="971" t="s">
        <v>101</v>
      </c>
      <c r="B182" s="972"/>
      <c r="C182" s="972"/>
      <c r="D182" s="972"/>
      <c r="E182" s="972"/>
      <c r="F182" s="972"/>
      <c r="G182" s="972"/>
      <c r="H182" s="972"/>
      <c r="I182" s="972"/>
      <c r="J182" s="972"/>
      <c r="K182" s="972"/>
      <c r="L182" s="973"/>
      <c r="M182" s="24"/>
    </row>
    <row r="183" spans="1:13" ht="16.5" thickBot="1">
      <c r="A183" s="34"/>
      <c r="B183" s="991" t="s">
        <v>475</v>
      </c>
      <c r="C183" s="991"/>
      <c r="D183" s="992"/>
      <c r="E183" s="385" t="s">
        <v>476</v>
      </c>
      <c r="F183" s="993"/>
      <c r="G183" s="993"/>
      <c r="H183" s="993"/>
      <c r="I183" s="993"/>
      <c r="J183" s="993"/>
      <c r="K183" s="993"/>
      <c r="L183" s="994"/>
      <c r="M183" s="24"/>
    </row>
    <row r="184" spans="1:13" ht="17.25" thickBot="1" thickTop="1">
      <c r="A184" s="35"/>
      <c r="B184" s="986" t="s">
        <v>453</v>
      </c>
      <c r="C184" s="986"/>
      <c r="D184" s="987"/>
      <c r="E184" s="388" t="s">
        <v>477</v>
      </c>
      <c r="F184" s="995"/>
      <c r="G184" s="995"/>
      <c r="H184" s="995"/>
      <c r="I184" s="995"/>
      <c r="J184" s="995"/>
      <c r="K184" s="995"/>
      <c r="L184" s="996"/>
      <c r="M184" s="24"/>
    </row>
    <row r="185" spans="1:13" ht="24.75">
      <c r="A185" s="988" t="s">
        <v>472</v>
      </c>
      <c r="B185" s="989"/>
      <c r="C185" s="989"/>
      <c r="D185" s="989"/>
      <c r="E185" s="990"/>
      <c r="F185" s="32" t="s">
        <v>473</v>
      </c>
      <c r="G185" s="32" t="s">
        <v>474</v>
      </c>
      <c r="H185" s="380" t="s">
        <v>142</v>
      </c>
      <c r="I185" s="974" t="s">
        <v>97</v>
      </c>
      <c r="J185" s="975"/>
      <c r="K185" s="975"/>
      <c r="L185" s="976"/>
      <c r="M185" s="24"/>
    </row>
    <row r="186" spans="1:13" ht="15.75">
      <c r="A186" s="17">
        <v>1</v>
      </c>
      <c r="B186" s="961" t="s">
        <v>645</v>
      </c>
      <c r="C186" s="962"/>
      <c r="D186" s="962"/>
      <c r="E186" s="963"/>
      <c r="F186" s="376">
        <v>5</v>
      </c>
      <c r="G186" s="424">
        <v>1800</v>
      </c>
      <c r="H186" s="379">
        <f aca="true" t="shared" si="9" ref="H186:H210">ROUND(G186*F186,2)</f>
        <v>9000</v>
      </c>
      <c r="I186" s="977" t="s">
        <v>654</v>
      </c>
      <c r="J186" s="978"/>
      <c r="K186" s="978"/>
      <c r="L186" s="979"/>
      <c r="M186" s="25"/>
    </row>
    <row r="187" spans="1:13" ht="15.75">
      <c r="A187" s="17">
        <f aca="true" t="shared" si="10" ref="A187:A210">A186+1</f>
        <v>2</v>
      </c>
      <c r="B187" s="961" t="s">
        <v>646</v>
      </c>
      <c r="C187" s="962"/>
      <c r="D187" s="962"/>
      <c r="E187" s="963"/>
      <c r="F187" s="376">
        <v>2</v>
      </c>
      <c r="G187" s="9">
        <v>250</v>
      </c>
      <c r="H187" s="379">
        <f t="shared" si="9"/>
        <v>500</v>
      </c>
      <c r="I187" s="980"/>
      <c r="J187" s="981"/>
      <c r="K187" s="981"/>
      <c r="L187" s="982"/>
      <c r="M187" s="284"/>
    </row>
    <row r="188" spans="1:13" ht="15.75">
      <c r="A188" s="17">
        <f t="shared" si="10"/>
        <v>3</v>
      </c>
      <c r="B188" s="961" t="s">
        <v>647</v>
      </c>
      <c r="C188" s="962"/>
      <c r="D188" s="962"/>
      <c r="E188" s="963"/>
      <c r="F188" s="376">
        <v>2</v>
      </c>
      <c r="G188" s="9">
        <v>600</v>
      </c>
      <c r="H188" s="379">
        <f t="shared" si="9"/>
        <v>1200</v>
      </c>
      <c r="I188" s="980"/>
      <c r="J188" s="981"/>
      <c r="K188" s="981"/>
      <c r="L188" s="982"/>
      <c r="M188" s="26"/>
    </row>
    <row r="189" spans="1:13" ht="15.75">
      <c r="A189" s="17">
        <f t="shared" si="10"/>
        <v>4</v>
      </c>
      <c r="B189" s="961"/>
      <c r="C189" s="962"/>
      <c r="D189" s="962"/>
      <c r="E189" s="963"/>
      <c r="F189" s="376"/>
      <c r="G189" s="9"/>
      <c r="H189" s="379">
        <f t="shared" si="9"/>
        <v>0</v>
      </c>
      <c r="I189" s="980"/>
      <c r="J189" s="981"/>
      <c r="K189" s="981"/>
      <c r="L189" s="982"/>
      <c r="M189" s="284"/>
    </row>
    <row r="190" spans="1:13" ht="15.75">
      <c r="A190" s="17">
        <f t="shared" si="10"/>
        <v>5</v>
      </c>
      <c r="B190" s="961"/>
      <c r="C190" s="962"/>
      <c r="D190" s="962"/>
      <c r="E190" s="963"/>
      <c r="F190" s="376"/>
      <c r="G190" s="9"/>
      <c r="H190" s="379">
        <f>ROUND(G190*F190,2)</f>
        <v>0</v>
      </c>
      <c r="I190" s="980"/>
      <c r="J190" s="981"/>
      <c r="K190" s="981"/>
      <c r="L190" s="982"/>
      <c r="M190" s="284"/>
    </row>
    <row r="191" spans="1:13" ht="15.75">
      <c r="A191" s="17">
        <f t="shared" si="10"/>
        <v>6</v>
      </c>
      <c r="B191" s="961"/>
      <c r="C191" s="962"/>
      <c r="D191" s="962"/>
      <c r="E191" s="963"/>
      <c r="F191" s="376"/>
      <c r="G191" s="9">
        <v>0</v>
      </c>
      <c r="H191" s="379">
        <f t="shared" si="9"/>
        <v>0</v>
      </c>
      <c r="I191" s="980"/>
      <c r="J191" s="981"/>
      <c r="K191" s="981"/>
      <c r="L191" s="982"/>
      <c r="M191" s="27"/>
    </row>
    <row r="192" spans="1:13" ht="15.75">
      <c r="A192" s="17">
        <f t="shared" si="10"/>
        <v>7</v>
      </c>
      <c r="B192" s="961"/>
      <c r="C192" s="962"/>
      <c r="D192" s="962"/>
      <c r="E192" s="963"/>
      <c r="F192" s="376"/>
      <c r="G192" s="9">
        <v>0</v>
      </c>
      <c r="H192" s="379">
        <f t="shared" si="9"/>
        <v>0</v>
      </c>
      <c r="I192" s="980"/>
      <c r="J192" s="981"/>
      <c r="K192" s="981"/>
      <c r="L192" s="982"/>
      <c r="M192" s="27"/>
    </row>
    <row r="193" spans="1:13" ht="15.75">
      <c r="A193" s="17">
        <f t="shared" si="10"/>
        <v>8</v>
      </c>
      <c r="B193" s="961"/>
      <c r="C193" s="962"/>
      <c r="D193" s="962"/>
      <c r="E193" s="963"/>
      <c r="F193" s="376"/>
      <c r="G193" s="9">
        <v>0</v>
      </c>
      <c r="H193" s="379">
        <f t="shared" si="9"/>
        <v>0</v>
      </c>
      <c r="I193" s="980"/>
      <c r="J193" s="981"/>
      <c r="K193" s="981"/>
      <c r="L193" s="982"/>
      <c r="M193" s="24"/>
    </row>
    <row r="194" spans="1:13" ht="15.75">
      <c r="A194" s="17">
        <f t="shared" si="10"/>
        <v>9</v>
      </c>
      <c r="B194" s="961"/>
      <c r="C194" s="962"/>
      <c r="D194" s="962"/>
      <c r="E194" s="963"/>
      <c r="F194" s="376"/>
      <c r="G194" s="9">
        <v>0</v>
      </c>
      <c r="H194" s="379">
        <f t="shared" si="9"/>
        <v>0</v>
      </c>
      <c r="I194" s="980"/>
      <c r="J194" s="981"/>
      <c r="K194" s="981"/>
      <c r="L194" s="982"/>
      <c r="M194" s="24"/>
    </row>
    <row r="195" spans="1:13" ht="15.75">
      <c r="A195" s="17">
        <f t="shared" si="10"/>
        <v>10</v>
      </c>
      <c r="B195" s="961"/>
      <c r="C195" s="962"/>
      <c r="D195" s="962"/>
      <c r="E195" s="963"/>
      <c r="F195" s="376"/>
      <c r="G195" s="9">
        <v>0</v>
      </c>
      <c r="H195" s="379">
        <f t="shared" si="9"/>
        <v>0</v>
      </c>
      <c r="I195" s="980"/>
      <c r="J195" s="981"/>
      <c r="K195" s="981"/>
      <c r="L195" s="982"/>
      <c r="M195" s="24"/>
    </row>
    <row r="196" spans="1:13" ht="15.75">
      <c r="A196" s="17">
        <f t="shared" si="10"/>
        <v>11</v>
      </c>
      <c r="B196" s="961"/>
      <c r="C196" s="962"/>
      <c r="D196" s="962"/>
      <c r="E196" s="963"/>
      <c r="F196" s="376"/>
      <c r="G196" s="9">
        <v>0</v>
      </c>
      <c r="H196" s="379">
        <f t="shared" si="9"/>
        <v>0</v>
      </c>
      <c r="I196" s="980"/>
      <c r="J196" s="981"/>
      <c r="K196" s="981"/>
      <c r="L196" s="982"/>
      <c r="M196" s="24"/>
    </row>
    <row r="197" spans="1:13" ht="15.75">
      <c r="A197" s="17">
        <f t="shared" si="10"/>
        <v>12</v>
      </c>
      <c r="B197" s="961"/>
      <c r="C197" s="962"/>
      <c r="D197" s="962"/>
      <c r="E197" s="963"/>
      <c r="F197" s="376"/>
      <c r="G197" s="9">
        <v>0</v>
      </c>
      <c r="H197" s="379">
        <f t="shared" si="9"/>
        <v>0</v>
      </c>
      <c r="I197" s="980"/>
      <c r="J197" s="981"/>
      <c r="K197" s="981"/>
      <c r="L197" s="982"/>
      <c r="M197" s="24"/>
    </row>
    <row r="198" spans="1:13" ht="15.75">
      <c r="A198" s="17">
        <f t="shared" si="10"/>
        <v>13</v>
      </c>
      <c r="B198" s="961"/>
      <c r="C198" s="962"/>
      <c r="D198" s="962"/>
      <c r="E198" s="963"/>
      <c r="F198" s="376"/>
      <c r="G198" s="9">
        <v>0</v>
      </c>
      <c r="H198" s="379">
        <f t="shared" si="9"/>
        <v>0</v>
      </c>
      <c r="I198" s="980"/>
      <c r="J198" s="981"/>
      <c r="K198" s="981"/>
      <c r="L198" s="982"/>
      <c r="M198" s="24"/>
    </row>
    <row r="199" spans="1:13" ht="15.75">
      <c r="A199" s="17">
        <f t="shared" si="10"/>
        <v>14</v>
      </c>
      <c r="B199" s="961"/>
      <c r="C199" s="962"/>
      <c r="D199" s="962"/>
      <c r="E199" s="963"/>
      <c r="F199" s="376"/>
      <c r="G199" s="9">
        <v>0</v>
      </c>
      <c r="H199" s="379">
        <f t="shared" si="9"/>
        <v>0</v>
      </c>
      <c r="I199" s="980"/>
      <c r="J199" s="981"/>
      <c r="K199" s="981"/>
      <c r="L199" s="982"/>
      <c r="M199" s="24"/>
    </row>
    <row r="200" spans="1:13" ht="15.75">
      <c r="A200" s="17">
        <f t="shared" si="10"/>
        <v>15</v>
      </c>
      <c r="B200" s="961"/>
      <c r="C200" s="962"/>
      <c r="D200" s="962"/>
      <c r="E200" s="963"/>
      <c r="F200" s="376"/>
      <c r="G200" s="9">
        <v>0</v>
      </c>
      <c r="H200" s="379">
        <f t="shared" si="9"/>
        <v>0</v>
      </c>
      <c r="I200" s="980"/>
      <c r="J200" s="981"/>
      <c r="K200" s="981"/>
      <c r="L200" s="982"/>
      <c r="M200" s="24"/>
    </row>
    <row r="201" spans="1:13" ht="15.75">
      <c r="A201" s="17">
        <f t="shared" si="10"/>
        <v>16</v>
      </c>
      <c r="B201" s="961"/>
      <c r="C201" s="962"/>
      <c r="D201" s="962"/>
      <c r="E201" s="963"/>
      <c r="F201" s="376"/>
      <c r="G201" s="9">
        <v>0</v>
      </c>
      <c r="H201" s="379">
        <f t="shared" si="9"/>
        <v>0</v>
      </c>
      <c r="I201" s="980"/>
      <c r="J201" s="981"/>
      <c r="K201" s="981"/>
      <c r="L201" s="982"/>
      <c r="M201" s="24"/>
    </row>
    <row r="202" spans="1:13" ht="15.75">
      <c r="A202" s="17">
        <f t="shared" si="10"/>
        <v>17</v>
      </c>
      <c r="B202" s="961"/>
      <c r="C202" s="962"/>
      <c r="D202" s="962"/>
      <c r="E202" s="963"/>
      <c r="F202" s="376"/>
      <c r="G202" s="9">
        <v>0</v>
      </c>
      <c r="H202" s="379">
        <f t="shared" si="9"/>
        <v>0</v>
      </c>
      <c r="I202" s="980"/>
      <c r="J202" s="981"/>
      <c r="K202" s="981"/>
      <c r="L202" s="982"/>
      <c r="M202" s="24"/>
    </row>
    <row r="203" spans="1:13" ht="15.75">
      <c r="A203" s="17">
        <f t="shared" si="10"/>
        <v>18</v>
      </c>
      <c r="B203" s="961"/>
      <c r="C203" s="962"/>
      <c r="D203" s="962"/>
      <c r="E203" s="963"/>
      <c r="F203" s="376"/>
      <c r="G203" s="9">
        <v>0</v>
      </c>
      <c r="H203" s="379">
        <f t="shared" si="9"/>
        <v>0</v>
      </c>
      <c r="I203" s="980"/>
      <c r="J203" s="981"/>
      <c r="K203" s="981"/>
      <c r="L203" s="982"/>
      <c r="M203" s="24"/>
    </row>
    <row r="204" spans="1:13" ht="15.75">
      <c r="A204" s="17">
        <f t="shared" si="10"/>
        <v>19</v>
      </c>
      <c r="B204" s="961"/>
      <c r="C204" s="962"/>
      <c r="D204" s="962"/>
      <c r="E204" s="963"/>
      <c r="F204" s="376"/>
      <c r="G204" s="9">
        <v>0</v>
      </c>
      <c r="H204" s="379">
        <f t="shared" si="9"/>
        <v>0</v>
      </c>
      <c r="I204" s="980"/>
      <c r="J204" s="981"/>
      <c r="K204" s="981"/>
      <c r="L204" s="982"/>
      <c r="M204" s="24"/>
    </row>
    <row r="205" spans="1:13" ht="15.75">
      <c r="A205" s="17">
        <f t="shared" si="10"/>
        <v>20</v>
      </c>
      <c r="B205" s="961"/>
      <c r="C205" s="962"/>
      <c r="D205" s="962"/>
      <c r="E205" s="963"/>
      <c r="F205" s="376"/>
      <c r="G205" s="9">
        <v>0</v>
      </c>
      <c r="H205" s="379">
        <f t="shared" si="9"/>
        <v>0</v>
      </c>
      <c r="I205" s="980"/>
      <c r="J205" s="981"/>
      <c r="K205" s="981"/>
      <c r="L205" s="982"/>
      <c r="M205" s="24"/>
    </row>
    <row r="206" spans="1:13" ht="15.75">
      <c r="A206" s="17">
        <f t="shared" si="10"/>
        <v>21</v>
      </c>
      <c r="B206" s="961"/>
      <c r="C206" s="962"/>
      <c r="D206" s="962"/>
      <c r="E206" s="963"/>
      <c r="F206" s="376"/>
      <c r="G206" s="9">
        <v>0</v>
      </c>
      <c r="H206" s="379">
        <f t="shared" si="9"/>
        <v>0</v>
      </c>
      <c r="I206" s="980"/>
      <c r="J206" s="981"/>
      <c r="K206" s="981"/>
      <c r="L206" s="982"/>
      <c r="M206" s="24"/>
    </row>
    <row r="207" spans="1:13" ht="15.75">
      <c r="A207" s="17">
        <f t="shared" si="10"/>
        <v>22</v>
      </c>
      <c r="B207" s="961"/>
      <c r="C207" s="962"/>
      <c r="D207" s="962"/>
      <c r="E207" s="963"/>
      <c r="F207" s="376"/>
      <c r="G207" s="9">
        <v>0</v>
      </c>
      <c r="H207" s="379">
        <f t="shared" si="9"/>
        <v>0</v>
      </c>
      <c r="I207" s="980"/>
      <c r="J207" s="981"/>
      <c r="K207" s="981"/>
      <c r="L207" s="982"/>
      <c r="M207" s="24"/>
    </row>
    <row r="208" spans="1:13" ht="15.75">
      <c r="A208" s="17">
        <f t="shared" si="10"/>
        <v>23</v>
      </c>
      <c r="B208" s="961"/>
      <c r="C208" s="962"/>
      <c r="D208" s="962"/>
      <c r="E208" s="963"/>
      <c r="F208" s="376"/>
      <c r="G208" s="9">
        <v>0</v>
      </c>
      <c r="H208" s="379">
        <f t="shared" si="9"/>
        <v>0</v>
      </c>
      <c r="I208" s="980"/>
      <c r="J208" s="981"/>
      <c r="K208" s="981"/>
      <c r="L208" s="982"/>
      <c r="M208" s="24"/>
    </row>
    <row r="209" spans="1:13" ht="15.75">
      <c r="A209" s="17">
        <f>A208+1</f>
        <v>24</v>
      </c>
      <c r="B209" s="961"/>
      <c r="C209" s="962"/>
      <c r="D209" s="962"/>
      <c r="E209" s="963"/>
      <c r="F209" s="376"/>
      <c r="G209" s="9">
        <v>0</v>
      </c>
      <c r="H209" s="379">
        <f t="shared" si="9"/>
        <v>0</v>
      </c>
      <c r="I209" s="980"/>
      <c r="J209" s="981"/>
      <c r="K209" s="981"/>
      <c r="L209" s="982"/>
      <c r="M209" s="24"/>
    </row>
    <row r="210" spans="1:13" ht="15.75">
      <c r="A210" s="17">
        <f t="shared" si="10"/>
        <v>25</v>
      </c>
      <c r="B210" s="961"/>
      <c r="C210" s="962"/>
      <c r="D210" s="962"/>
      <c r="E210" s="963"/>
      <c r="F210" s="376"/>
      <c r="G210" s="9">
        <v>0</v>
      </c>
      <c r="H210" s="379">
        <f t="shared" si="9"/>
        <v>0</v>
      </c>
      <c r="I210" s="980"/>
      <c r="J210" s="981"/>
      <c r="K210" s="981"/>
      <c r="L210" s="982"/>
      <c r="M210" s="24"/>
    </row>
    <row r="211" spans="1:13" ht="16.5" thickBot="1">
      <c r="A211" s="964" t="s">
        <v>142</v>
      </c>
      <c r="B211" s="965"/>
      <c r="C211" s="965"/>
      <c r="D211" s="965"/>
      <c r="E211" s="965"/>
      <c r="F211" s="965"/>
      <c r="G211" s="966"/>
      <c r="H211" s="384">
        <f>SUM(H186:H210)</f>
        <v>10700</v>
      </c>
      <c r="I211" s="983"/>
      <c r="J211" s="984"/>
      <c r="K211" s="984"/>
      <c r="L211" s="985"/>
      <c r="M211" s="24"/>
    </row>
    <row r="212" spans="1:13" ht="17.25" thickBot="1" thickTop="1">
      <c r="A212" s="970"/>
      <c r="B212" s="970"/>
      <c r="C212" s="970"/>
      <c r="D212" s="970"/>
      <c r="E212" s="970"/>
      <c r="F212" s="970"/>
      <c r="G212" s="970"/>
      <c r="H212" s="970"/>
      <c r="I212" s="284"/>
      <c r="J212" s="284"/>
      <c r="K212" s="284"/>
      <c r="L212" s="284"/>
      <c r="M212" s="24"/>
    </row>
    <row r="213" spans="1:13" ht="18.75" thickBot="1">
      <c r="A213" s="971" t="s">
        <v>102</v>
      </c>
      <c r="B213" s="972"/>
      <c r="C213" s="972"/>
      <c r="D213" s="972"/>
      <c r="E213" s="972"/>
      <c r="F213" s="972"/>
      <c r="G213" s="972"/>
      <c r="H213" s="973"/>
      <c r="I213" s="391"/>
      <c r="J213" s="419" t="s">
        <v>325</v>
      </c>
      <c r="K213" s="420" t="str">
        <f>IF('Application 2013-2015'!O5="","",('Application 2013-2015'!O5))</f>
        <v>0306</v>
      </c>
      <c r="L213" s="392"/>
      <c r="M213" s="24"/>
    </row>
    <row r="214" spans="1:13" ht="15.75">
      <c r="A214" s="967" t="s">
        <v>483</v>
      </c>
      <c r="B214" s="968"/>
      <c r="C214" s="968"/>
      <c r="D214" s="968"/>
      <c r="E214" s="969"/>
      <c r="F214" s="389" t="s">
        <v>456</v>
      </c>
      <c r="G214" s="967" t="s">
        <v>478</v>
      </c>
      <c r="H214" s="969"/>
      <c r="I214" s="417"/>
      <c r="J214" s="421" t="s">
        <v>326</v>
      </c>
      <c r="K214" s="422" t="str">
        <f>IF(COUNTA(E7)=0,"",E7)</f>
        <v>01</v>
      </c>
      <c r="L214" s="418"/>
      <c r="M214" s="24"/>
    </row>
    <row r="215" spans="1:13" ht="15.75">
      <c r="A215" s="949" t="s">
        <v>105</v>
      </c>
      <c r="B215" s="950"/>
      <c r="C215" s="950"/>
      <c r="D215" s="950"/>
      <c r="E215" s="951"/>
      <c r="F215" s="18">
        <f>D58+D75+D92+D104</f>
        <v>2</v>
      </c>
      <c r="G215" s="952">
        <f>F58+F75+F92+F104</f>
        <v>48070</v>
      </c>
      <c r="H215" s="953"/>
      <c r="I215" s="393"/>
      <c r="J215" s="394"/>
      <c r="K215" s="394"/>
      <c r="L215" s="394"/>
      <c r="M215" s="24"/>
    </row>
    <row r="216" spans="1:13" ht="15.75">
      <c r="A216" s="949" t="s">
        <v>104</v>
      </c>
      <c r="B216" s="950"/>
      <c r="C216" s="950"/>
      <c r="D216" s="950"/>
      <c r="E216" s="951"/>
      <c r="F216" s="18">
        <f>D116+D127+D138+D149</f>
        <v>0</v>
      </c>
      <c r="G216" s="952">
        <f>E116+E127+E138+E149</f>
        <v>0</v>
      </c>
      <c r="H216" s="953"/>
      <c r="I216" s="393"/>
      <c r="J216" s="394"/>
      <c r="L216" s="394"/>
      <c r="M216" s="24"/>
    </row>
    <row r="217" spans="1:13" ht="15.75">
      <c r="A217" s="949" t="s">
        <v>439</v>
      </c>
      <c r="B217" s="950"/>
      <c r="C217" s="950"/>
      <c r="D217" s="950"/>
      <c r="E217" s="951"/>
      <c r="F217" s="19" t="s">
        <v>479</v>
      </c>
      <c r="G217" s="952">
        <f>H180</f>
        <v>0</v>
      </c>
      <c r="H217" s="953"/>
      <c r="I217" s="393"/>
      <c r="J217" s="394"/>
      <c r="K217" s="394"/>
      <c r="L217" s="394"/>
      <c r="M217" s="24"/>
    </row>
    <row r="218" spans="1:13" ht="15.75">
      <c r="A218" s="949" t="s">
        <v>103</v>
      </c>
      <c r="B218" s="950"/>
      <c r="C218" s="950"/>
      <c r="D218" s="950"/>
      <c r="E218" s="951"/>
      <c r="F218" s="19" t="s">
        <v>479</v>
      </c>
      <c r="G218" s="952">
        <f>H211</f>
        <v>10700</v>
      </c>
      <c r="H218" s="953"/>
      <c r="I218" s="393"/>
      <c r="J218" s="394"/>
      <c r="K218" s="394"/>
      <c r="L218" s="394"/>
      <c r="M218" s="25"/>
    </row>
    <row r="219" spans="1:13" ht="16.5" thickBot="1">
      <c r="A219" s="954" t="s">
        <v>480</v>
      </c>
      <c r="B219" s="955"/>
      <c r="C219" s="955"/>
      <c r="D219" s="955"/>
      <c r="E219" s="956"/>
      <c r="F219" s="31">
        <f>F215+F216</f>
        <v>2</v>
      </c>
      <c r="G219" s="957">
        <f>SUM(G215:G218)</f>
        <v>58770</v>
      </c>
      <c r="H219" s="958"/>
      <c r="I219" s="393"/>
      <c r="J219" s="394"/>
      <c r="K219" s="394"/>
      <c r="L219" s="394"/>
      <c r="M219" s="284"/>
    </row>
    <row r="220" spans="1:13" ht="13.5" customHeight="1" hidden="1" thickTop="1">
      <c r="A220" s="959"/>
      <c r="B220" s="959"/>
      <c r="C220" s="959"/>
      <c r="D220" s="959"/>
      <c r="E220" s="959"/>
      <c r="F220" s="959"/>
      <c r="G220" s="959"/>
      <c r="H220" s="959"/>
      <c r="I220" s="284"/>
      <c r="J220" s="284"/>
      <c r="K220" s="284"/>
      <c r="L220" s="284"/>
      <c r="M220" s="374"/>
    </row>
    <row r="221" spans="1:13" ht="24" customHeight="1" thickTop="1">
      <c r="A221" s="960" t="s">
        <v>481</v>
      </c>
      <c r="B221" s="960"/>
      <c r="C221" s="960"/>
      <c r="D221" s="960"/>
      <c r="E221" s="960"/>
      <c r="F221" s="960"/>
      <c r="G221" s="960"/>
      <c r="H221" s="960"/>
      <c r="I221" s="960"/>
      <c r="J221" s="960"/>
      <c r="K221" s="960"/>
      <c r="L221" s="960"/>
      <c r="M221" s="374"/>
    </row>
    <row r="222" spans="1:13" ht="24" customHeight="1">
      <c r="A222" s="948" t="s">
        <v>482</v>
      </c>
      <c r="B222" s="948"/>
      <c r="C222" s="948"/>
      <c r="D222" s="948"/>
      <c r="E222" s="948"/>
      <c r="F222" s="948"/>
      <c r="G222" s="948"/>
      <c r="H222" s="948"/>
      <c r="I222" s="948"/>
      <c r="J222" s="948"/>
      <c r="K222" s="948"/>
      <c r="L222" s="948"/>
      <c r="M222" s="28"/>
    </row>
    <row r="223" spans="1:13" ht="15.75">
      <c r="A223" s="112"/>
      <c r="B223" s="112"/>
      <c r="C223" s="112"/>
      <c r="D223" s="112"/>
      <c r="E223" s="112"/>
      <c r="F223" s="112"/>
      <c r="G223" s="112"/>
      <c r="H223" s="112"/>
      <c r="I223" s="112"/>
      <c r="J223" s="112"/>
      <c r="K223" s="112"/>
      <c r="L223" s="408"/>
      <c r="M223" s="284"/>
    </row>
    <row r="224" spans="1:13" ht="15.75">
      <c r="A224" s="112"/>
      <c r="B224" s="112"/>
      <c r="C224" s="112"/>
      <c r="D224" s="112"/>
      <c r="E224" s="112"/>
      <c r="F224" s="112"/>
      <c r="G224" s="112"/>
      <c r="H224" s="112"/>
      <c r="I224" s="112"/>
      <c r="J224" s="112"/>
      <c r="K224" s="112"/>
      <c r="L224" s="408"/>
      <c r="M224" s="113"/>
    </row>
    <row r="225" spans="12:13" s="237" customFormat="1" ht="15.75">
      <c r="L225" s="3"/>
      <c r="M225" s="113"/>
    </row>
    <row r="226" spans="12:13" s="237" customFormat="1" ht="15.75">
      <c r="L226" s="3"/>
      <c r="M226" s="113"/>
    </row>
    <row r="227" spans="12:13" s="237" customFormat="1" ht="15.75">
      <c r="L227" s="3"/>
      <c r="M227" s="113"/>
    </row>
    <row r="228" spans="12:13" s="237" customFormat="1" ht="15.75">
      <c r="L228" s="3"/>
      <c r="M228" s="113"/>
    </row>
    <row r="229" spans="12:13" s="237" customFormat="1" ht="15.75">
      <c r="L229" s="3"/>
      <c r="M229" s="112"/>
    </row>
    <row r="230" spans="12:13" s="237" customFormat="1" ht="15.75">
      <c r="L230" s="3"/>
      <c r="M230" s="112"/>
    </row>
    <row r="231" spans="12:13" s="237" customFormat="1" ht="15.75">
      <c r="L231" s="3"/>
      <c r="M231" s="112"/>
    </row>
  </sheetData>
  <sheetProtection password="A222" sheet="1"/>
  <mergeCells count="406">
    <mergeCell ref="A4:L4"/>
    <mergeCell ref="A5:D5"/>
    <mergeCell ref="P1:U1"/>
    <mergeCell ref="A2:L2"/>
    <mergeCell ref="A3:D3"/>
    <mergeCell ref="E3:L3"/>
    <mergeCell ref="A1:L1"/>
    <mergeCell ref="E5:L5"/>
    <mergeCell ref="A6:L6"/>
    <mergeCell ref="A12:L12"/>
    <mergeCell ref="A13:D13"/>
    <mergeCell ref="E13:L13"/>
    <mergeCell ref="A8:L8"/>
    <mergeCell ref="A9:D9"/>
    <mergeCell ref="A11:D11"/>
    <mergeCell ref="E11:L11"/>
    <mergeCell ref="A10:L10"/>
    <mergeCell ref="A7:D7"/>
    <mergeCell ref="A18:B18"/>
    <mergeCell ref="C18:L18"/>
    <mergeCell ref="A14:L14"/>
    <mergeCell ref="E9:K9"/>
    <mergeCell ref="E7:L7"/>
    <mergeCell ref="A16:L16"/>
    <mergeCell ref="A15:L15"/>
    <mergeCell ref="P16:U16"/>
    <mergeCell ref="A17:L17"/>
    <mergeCell ref="F24:L26"/>
    <mergeCell ref="P21:U21"/>
    <mergeCell ref="A22:L22"/>
    <mergeCell ref="A23:L23"/>
    <mergeCell ref="A21:L21"/>
    <mergeCell ref="A19:B19"/>
    <mergeCell ref="C19:L19"/>
    <mergeCell ref="B25:B26"/>
    <mergeCell ref="B28:C28"/>
    <mergeCell ref="F28:G28"/>
    <mergeCell ref="B30:C30"/>
    <mergeCell ref="F30:G30"/>
    <mergeCell ref="F29:G29"/>
    <mergeCell ref="P30:U30"/>
    <mergeCell ref="B29:C29"/>
    <mergeCell ref="P29:U29"/>
    <mergeCell ref="H27:L27"/>
    <mergeCell ref="T27:U27"/>
    <mergeCell ref="P25:U25"/>
    <mergeCell ref="P26:U26"/>
    <mergeCell ref="A27:C27"/>
    <mergeCell ref="F27:G27"/>
    <mergeCell ref="C25:D25"/>
    <mergeCell ref="C26:D26"/>
    <mergeCell ref="A24:A26"/>
    <mergeCell ref="B24:D24"/>
    <mergeCell ref="P32:U32"/>
    <mergeCell ref="B33:C33"/>
    <mergeCell ref="F33:G33"/>
    <mergeCell ref="T31:U31"/>
    <mergeCell ref="B32:C32"/>
    <mergeCell ref="F32:G32"/>
    <mergeCell ref="F31:G31"/>
    <mergeCell ref="B31:C31"/>
    <mergeCell ref="B40:C40"/>
    <mergeCell ref="F40:G40"/>
    <mergeCell ref="P40:U40"/>
    <mergeCell ref="B39:C39"/>
    <mergeCell ref="T35:U35"/>
    <mergeCell ref="P36:U36"/>
    <mergeCell ref="B38:C38"/>
    <mergeCell ref="F38:G38"/>
    <mergeCell ref="P38:U38"/>
    <mergeCell ref="P37:U37"/>
    <mergeCell ref="B37:C37"/>
    <mergeCell ref="F37:G37"/>
    <mergeCell ref="B35:C35"/>
    <mergeCell ref="F35:G35"/>
    <mergeCell ref="B36:C36"/>
    <mergeCell ref="F36:G36"/>
    <mergeCell ref="F44:G44"/>
    <mergeCell ref="P44:U44"/>
    <mergeCell ref="B45:C45"/>
    <mergeCell ref="F45:G45"/>
    <mergeCell ref="P45:U45"/>
    <mergeCell ref="B46:C46"/>
    <mergeCell ref="F46:G46"/>
    <mergeCell ref="P46:U46"/>
    <mergeCell ref="B34:C34"/>
    <mergeCell ref="F34:G34"/>
    <mergeCell ref="P34:U34"/>
    <mergeCell ref="H28:L58"/>
    <mergeCell ref="P28:U28"/>
    <mergeCell ref="B41:C41"/>
    <mergeCell ref="B42:C42"/>
    <mergeCell ref="F42:G42"/>
    <mergeCell ref="P42:U42"/>
    <mergeCell ref="B43:C43"/>
    <mergeCell ref="B49:C49"/>
    <mergeCell ref="F49:G49"/>
    <mergeCell ref="P49:U49"/>
    <mergeCell ref="F41:G41"/>
    <mergeCell ref="P41:U41"/>
    <mergeCell ref="F39:G39"/>
    <mergeCell ref="T39:U39"/>
    <mergeCell ref="F43:G43"/>
    <mergeCell ref="T43:U43"/>
    <mergeCell ref="B44:C44"/>
    <mergeCell ref="B47:C47"/>
    <mergeCell ref="F47:G47"/>
    <mergeCell ref="T47:U47"/>
    <mergeCell ref="B48:C48"/>
    <mergeCell ref="F48:G48"/>
    <mergeCell ref="P48:U48"/>
    <mergeCell ref="B55:C55"/>
    <mergeCell ref="F55:G55"/>
    <mergeCell ref="P52:U52"/>
    <mergeCell ref="B53:C53"/>
    <mergeCell ref="F53:G53"/>
    <mergeCell ref="P53:U53"/>
    <mergeCell ref="B52:C52"/>
    <mergeCell ref="F52:G52"/>
    <mergeCell ref="P55:U55"/>
    <mergeCell ref="T60:U60"/>
    <mergeCell ref="A58:C58"/>
    <mergeCell ref="P50:U50"/>
    <mergeCell ref="B51:C51"/>
    <mergeCell ref="F51:G51"/>
    <mergeCell ref="T51:U51"/>
    <mergeCell ref="B50:C50"/>
    <mergeCell ref="F50:G50"/>
    <mergeCell ref="B54:C54"/>
    <mergeCell ref="F54:G54"/>
    <mergeCell ref="A61:A63"/>
    <mergeCell ref="B61:D61"/>
    <mergeCell ref="F61:L63"/>
    <mergeCell ref="A59:L59"/>
    <mergeCell ref="B57:C57"/>
    <mergeCell ref="F57:G57"/>
    <mergeCell ref="B62:B63"/>
    <mergeCell ref="C62:D62"/>
    <mergeCell ref="F58:G58"/>
    <mergeCell ref="A60:L60"/>
    <mergeCell ref="F68:G68"/>
    <mergeCell ref="B56:C56"/>
    <mergeCell ref="F56:G56"/>
    <mergeCell ref="Q56:S56"/>
    <mergeCell ref="T56:U56"/>
    <mergeCell ref="P57:U57"/>
    <mergeCell ref="P58:U58"/>
    <mergeCell ref="P61:U61"/>
    <mergeCell ref="P59:U59"/>
    <mergeCell ref="Q60:S60"/>
    <mergeCell ref="F67:G67"/>
    <mergeCell ref="H64:L64"/>
    <mergeCell ref="B65:C65"/>
    <mergeCell ref="F65:G65"/>
    <mergeCell ref="H65:L75"/>
    <mergeCell ref="B66:C66"/>
    <mergeCell ref="F66:G66"/>
    <mergeCell ref="B67:C67"/>
    <mergeCell ref="A75:C75"/>
    <mergeCell ref="F75:G75"/>
    <mergeCell ref="B79:B80"/>
    <mergeCell ref="C79:D79"/>
    <mergeCell ref="E79:F79"/>
    <mergeCell ref="E80:F80"/>
    <mergeCell ref="F70:G70"/>
    <mergeCell ref="A64:C64"/>
    <mergeCell ref="F64:G64"/>
    <mergeCell ref="B68:C68"/>
    <mergeCell ref="B69:C69"/>
    <mergeCell ref="F69:G69"/>
    <mergeCell ref="B71:C71"/>
    <mergeCell ref="F71:G71"/>
    <mergeCell ref="B72:C72"/>
    <mergeCell ref="F72:G72"/>
    <mergeCell ref="B70:C70"/>
    <mergeCell ref="A77:L77"/>
    <mergeCell ref="B73:C73"/>
    <mergeCell ref="B74:C74"/>
    <mergeCell ref="F74:G74"/>
    <mergeCell ref="F84:G84"/>
    <mergeCell ref="B87:C87"/>
    <mergeCell ref="F87:G87"/>
    <mergeCell ref="B86:C86"/>
    <mergeCell ref="A76:L76"/>
    <mergeCell ref="F73:G73"/>
    <mergeCell ref="A78:A80"/>
    <mergeCell ref="B78:D78"/>
    <mergeCell ref="E78:F78"/>
    <mergeCell ref="G78:L80"/>
    <mergeCell ref="A94:L94"/>
    <mergeCell ref="A95:A97"/>
    <mergeCell ref="B95:D95"/>
    <mergeCell ref="A81:C81"/>
    <mergeCell ref="F81:G81"/>
    <mergeCell ref="B88:C88"/>
    <mergeCell ref="F88:G88"/>
    <mergeCell ref="F83:G83"/>
    <mergeCell ref="F86:G86"/>
    <mergeCell ref="B84:C84"/>
    <mergeCell ref="B91:C91"/>
    <mergeCell ref="F91:G91"/>
    <mergeCell ref="A92:C92"/>
    <mergeCell ref="F92:G92"/>
    <mergeCell ref="B90:C90"/>
    <mergeCell ref="F90:G90"/>
    <mergeCell ref="H99:L104"/>
    <mergeCell ref="B100:C100"/>
    <mergeCell ref="F100:G100"/>
    <mergeCell ref="B103:C103"/>
    <mergeCell ref="F103:G103"/>
    <mergeCell ref="C96:D96"/>
    <mergeCell ref="B101:C101"/>
    <mergeCell ref="F101:G101"/>
    <mergeCell ref="B102:C102"/>
    <mergeCell ref="F102:G102"/>
    <mergeCell ref="H81:L81"/>
    <mergeCell ref="B82:C82"/>
    <mergeCell ref="F82:G82"/>
    <mergeCell ref="H82:L92"/>
    <mergeCell ref="B83:C83"/>
    <mergeCell ref="A93:L93"/>
    <mergeCell ref="B85:C85"/>
    <mergeCell ref="F85:G85"/>
    <mergeCell ref="B89:C89"/>
    <mergeCell ref="F89:G89"/>
    <mergeCell ref="A105:L105"/>
    <mergeCell ref="A106:L106"/>
    <mergeCell ref="A107:L107"/>
    <mergeCell ref="A108:A109"/>
    <mergeCell ref="B108:D108"/>
    <mergeCell ref="F95:L97"/>
    <mergeCell ref="B96:B97"/>
    <mergeCell ref="H98:L98"/>
    <mergeCell ref="B99:C99"/>
    <mergeCell ref="F99:G99"/>
    <mergeCell ref="B111:C111"/>
    <mergeCell ref="E111:F111"/>
    <mergeCell ref="G111:L116"/>
    <mergeCell ref="B112:C112"/>
    <mergeCell ref="E112:F112"/>
    <mergeCell ref="A98:C98"/>
    <mergeCell ref="F98:G98"/>
    <mergeCell ref="E113:F113"/>
    <mergeCell ref="A104:C104"/>
    <mergeCell ref="F104:G104"/>
    <mergeCell ref="F119:L120"/>
    <mergeCell ref="B114:C114"/>
    <mergeCell ref="E114:F114"/>
    <mergeCell ref="B115:C115"/>
    <mergeCell ref="E115:F115"/>
    <mergeCell ref="F108:L109"/>
    <mergeCell ref="A118:L118"/>
    <mergeCell ref="A110:C110"/>
    <mergeCell ref="E110:F110"/>
    <mergeCell ref="G110:L110"/>
    <mergeCell ref="E123:F123"/>
    <mergeCell ref="B124:C124"/>
    <mergeCell ref="E124:F124"/>
    <mergeCell ref="B125:C125"/>
    <mergeCell ref="B113:C113"/>
    <mergeCell ref="A116:C116"/>
    <mergeCell ref="E116:F116"/>
    <mergeCell ref="A119:A120"/>
    <mergeCell ref="B119:D119"/>
    <mergeCell ref="E125:F125"/>
    <mergeCell ref="B126:C126"/>
    <mergeCell ref="E126:F126"/>
    <mergeCell ref="A121:C121"/>
    <mergeCell ref="E121:F121"/>
    <mergeCell ref="A117:G117"/>
    <mergeCell ref="G121:L121"/>
    <mergeCell ref="B122:C122"/>
    <mergeCell ref="E122:F122"/>
    <mergeCell ref="G122:L127"/>
    <mergeCell ref="B123:C123"/>
    <mergeCell ref="A127:C127"/>
    <mergeCell ref="E127:F127"/>
    <mergeCell ref="A128:G128"/>
    <mergeCell ref="E135:F135"/>
    <mergeCell ref="A129:L129"/>
    <mergeCell ref="A130:A131"/>
    <mergeCell ref="B130:D130"/>
    <mergeCell ref="F130:L131"/>
    <mergeCell ref="A132:C132"/>
    <mergeCell ref="E132:F132"/>
    <mergeCell ref="G132:L132"/>
    <mergeCell ref="B133:C133"/>
    <mergeCell ref="E133:F133"/>
    <mergeCell ref="G133:L138"/>
    <mergeCell ref="B134:C134"/>
    <mergeCell ref="E134:F134"/>
    <mergeCell ref="B135:C135"/>
    <mergeCell ref="B136:C136"/>
    <mergeCell ref="E136:F136"/>
    <mergeCell ref="B137:C137"/>
    <mergeCell ref="F141:L142"/>
    <mergeCell ref="G143:L143"/>
    <mergeCell ref="A143:C143"/>
    <mergeCell ref="E143:F143"/>
    <mergeCell ref="A139:G139"/>
    <mergeCell ref="A140:L140"/>
    <mergeCell ref="B144:C144"/>
    <mergeCell ref="B146:C146"/>
    <mergeCell ref="E146:F146"/>
    <mergeCell ref="E137:F137"/>
    <mergeCell ref="A138:C138"/>
    <mergeCell ref="E138:F138"/>
    <mergeCell ref="A141:A142"/>
    <mergeCell ref="B141:D141"/>
    <mergeCell ref="E144:F144"/>
    <mergeCell ref="B145:C145"/>
    <mergeCell ref="A151:L151"/>
    <mergeCell ref="B158:E158"/>
    <mergeCell ref="B147:C147"/>
    <mergeCell ref="A150:H150"/>
    <mergeCell ref="B157:E157"/>
    <mergeCell ref="E147:F147"/>
    <mergeCell ref="I154:L154"/>
    <mergeCell ref="G144:L149"/>
    <mergeCell ref="E145:F145"/>
    <mergeCell ref="A154:E154"/>
    <mergeCell ref="B163:E163"/>
    <mergeCell ref="B169:E169"/>
    <mergeCell ref="B162:E162"/>
    <mergeCell ref="B165:E165"/>
    <mergeCell ref="B148:C148"/>
    <mergeCell ref="E148:F148"/>
    <mergeCell ref="A149:C149"/>
    <mergeCell ref="E149:F149"/>
    <mergeCell ref="B152:D152"/>
    <mergeCell ref="E152:F152"/>
    <mergeCell ref="B171:E171"/>
    <mergeCell ref="B175:E175"/>
    <mergeCell ref="B159:E159"/>
    <mergeCell ref="B164:E164"/>
    <mergeCell ref="B172:E172"/>
    <mergeCell ref="B173:E173"/>
    <mergeCell ref="B160:E160"/>
    <mergeCell ref="B161:E161"/>
    <mergeCell ref="B167:E167"/>
    <mergeCell ref="B168:E168"/>
    <mergeCell ref="B195:E195"/>
    <mergeCell ref="B166:E166"/>
    <mergeCell ref="G152:L153"/>
    <mergeCell ref="B153:D153"/>
    <mergeCell ref="E153:F153"/>
    <mergeCell ref="B155:E155"/>
    <mergeCell ref="I155:L180"/>
    <mergeCell ref="B156:E156"/>
    <mergeCell ref="B174:E174"/>
    <mergeCell ref="B170:E170"/>
    <mergeCell ref="A185:E185"/>
    <mergeCell ref="B178:E178"/>
    <mergeCell ref="B179:E179"/>
    <mergeCell ref="A180:G180"/>
    <mergeCell ref="B193:E193"/>
    <mergeCell ref="B194:E194"/>
    <mergeCell ref="A182:L182"/>
    <mergeCell ref="B183:D183"/>
    <mergeCell ref="F183:L184"/>
    <mergeCell ref="A181:H181"/>
    <mergeCell ref="B176:E176"/>
    <mergeCell ref="B177:E177"/>
    <mergeCell ref="B191:E191"/>
    <mergeCell ref="B203:E203"/>
    <mergeCell ref="B192:E192"/>
    <mergeCell ref="B184:D184"/>
    <mergeCell ref="B190:E190"/>
    <mergeCell ref="B201:E201"/>
    <mergeCell ref="B202:E202"/>
    <mergeCell ref="B200:E200"/>
    <mergeCell ref="B197:E197"/>
    <mergeCell ref="B198:E198"/>
    <mergeCell ref="I185:L185"/>
    <mergeCell ref="B186:E186"/>
    <mergeCell ref="I186:L211"/>
    <mergeCell ref="B187:E187"/>
    <mergeCell ref="B188:E188"/>
    <mergeCell ref="B189:E189"/>
    <mergeCell ref="B205:E205"/>
    <mergeCell ref="B196:E196"/>
    <mergeCell ref="B199:E199"/>
    <mergeCell ref="B204:E204"/>
    <mergeCell ref="A215:E215"/>
    <mergeCell ref="G215:H215"/>
    <mergeCell ref="B206:E206"/>
    <mergeCell ref="B207:E207"/>
    <mergeCell ref="B208:E208"/>
    <mergeCell ref="B209:E209"/>
    <mergeCell ref="A217:E217"/>
    <mergeCell ref="G217:H217"/>
    <mergeCell ref="A216:E216"/>
    <mergeCell ref="G216:H216"/>
    <mergeCell ref="B210:E210"/>
    <mergeCell ref="A211:G211"/>
    <mergeCell ref="A214:E214"/>
    <mergeCell ref="G214:H214"/>
    <mergeCell ref="A212:H212"/>
    <mergeCell ref="A213:H213"/>
    <mergeCell ref="A222:L222"/>
    <mergeCell ref="A218:E218"/>
    <mergeCell ref="G218:H218"/>
    <mergeCell ref="A219:E219"/>
    <mergeCell ref="G219:H219"/>
    <mergeCell ref="A220:H220"/>
    <mergeCell ref="A221:L221"/>
  </mergeCells>
  <dataValidations count="2">
    <dataValidation type="textLength" operator="equal" allowBlank="1" showInputMessage="1" showErrorMessage="1" errorTitle="Must be 4 digits." error="Check how district number is entered in MARSS. Must be 4 digit number. Include leading 0 if appropriate." sqref="E5">
      <formula1>4</formula1>
    </dataValidation>
    <dataValidation type="textLength" operator="equal" allowBlank="1" showInputMessage="1" showErrorMessage="1" errorTitle="Must be 2 digits." error="Check how district type is entered in MARSS. Must be 2 digit number. Include leading 0." sqref="E7">
      <formula1>2</formula1>
    </dataValidation>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
    <tabColor indexed="35"/>
  </sheetPr>
  <dimension ref="A1:V1979"/>
  <sheetViews>
    <sheetView tabSelected="1" zoomScale="75" zoomScaleNormal="75" zoomScalePageLayoutView="0" workbookViewId="0" topLeftCell="A1">
      <pane ySplit="6" topLeftCell="A75" activePane="bottomLeft" state="frozen"/>
      <selection pane="topLeft" activeCell="A1" sqref="A1"/>
      <selection pane="bottomLeft" activeCell="P98" sqref="P98"/>
    </sheetView>
  </sheetViews>
  <sheetFormatPr defaultColWidth="7.50390625" defaultRowHeight="15.75"/>
  <cols>
    <col min="1" max="1" width="7.50390625" style="127" customWidth="1"/>
    <col min="2" max="2" width="9.50390625" style="127" customWidth="1"/>
    <col min="3" max="3" width="9.625" style="127" customWidth="1"/>
    <col min="4" max="4" width="15.00390625" style="127" customWidth="1"/>
    <col min="5" max="5" width="17.625" style="127" customWidth="1"/>
    <col min="6" max="6" width="10.00390625" style="127" customWidth="1"/>
    <col min="7" max="7" width="20.50390625" style="127" customWidth="1"/>
    <col min="8" max="8" width="17.625" style="127" customWidth="1"/>
    <col min="9" max="9" width="14.00390625" style="128" customWidth="1"/>
    <col min="10" max="10" width="17.50390625" style="128" customWidth="1"/>
    <col min="11" max="11" width="11.875" style="128" customWidth="1"/>
    <col min="12" max="12" width="7.50390625" style="127" customWidth="1"/>
    <col min="13" max="13" width="11.125" style="127" customWidth="1"/>
    <col min="14" max="15" width="11.00390625" style="129" customWidth="1"/>
    <col min="16" max="16" width="10.00390625" style="127" customWidth="1"/>
    <col min="17" max="17" width="9.875" style="127" customWidth="1"/>
    <col min="18" max="18" width="11.125" style="127" customWidth="1"/>
    <col min="19" max="19" width="10.625" style="127" customWidth="1"/>
    <col min="20" max="20" width="8.875" style="127" customWidth="1"/>
    <col min="21" max="21" width="16.00390625" style="127" customWidth="1"/>
    <col min="22" max="22" width="10.50390625" style="127" customWidth="1"/>
    <col min="23" max="16384" width="7.50390625" style="127" customWidth="1"/>
  </cols>
  <sheetData>
    <row r="1" spans="1:16" s="413" customFormat="1" ht="54" customHeight="1">
      <c r="A1" s="1128" t="str">
        <f>'Budget 2013-2014'!A3</f>
        <v>DISTRICT/CHARTER SCHOOL NAME:</v>
      </c>
      <c r="B1" s="1128"/>
      <c r="C1" s="1128"/>
      <c r="D1" s="1128"/>
      <c r="E1" s="415" t="str">
        <f>IF('Budget 2013-2014'!E3="","",('Budget 2013-2014'!E3))</f>
        <v>Laporte School District</v>
      </c>
      <c r="F1" s="412"/>
      <c r="G1" s="1128" t="str">
        <f>'Budget 2013-2014'!A5</f>
        <v>DISTRICT/CHARTER SCHOOL NUMBER:</v>
      </c>
      <c r="H1" s="1128"/>
      <c r="I1" s="415" t="str">
        <f>IF('Budget 2013-2014'!E5="","",'Budget 2013-2014'!E5)</f>
        <v>0306</v>
      </c>
      <c r="J1" s="412"/>
      <c r="K1" s="1128" t="str">
        <f>'Budget 2013-2014'!A9</f>
        <v>PROJECT NAME:</v>
      </c>
      <c r="L1" s="1128"/>
      <c r="M1" s="1128"/>
      <c r="N1" s="1129" t="str">
        <f>'Budget 2013-2014'!E9</f>
        <v>Academic Intervention Program</v>
      </c>
      <c r="O1" s="1129"/>
      <c r="P1" s="1129"/>
    </row>
    <row r="2" spans="1:22" ht="16.5" thickBot="1">
      <c r="A2" s="1127"/>
      <c r="B2" s="1127"/>
      <c r="C2" s="1127"/>
      <c r="D2" s="1127"/>
      <c r="E2" s="1127"/>
      <c r="F2" s="1127"/>
      <c r="G2" s="1127"/>
      <c r="H2" s="1127"/>
      <c r="I2" s="1127"/>
      <c r="J2" s="1127"/>
      <c r="K2" s="1127"/>
      <c r="L2" s="1127"/>
      <c r="M2" s="1127"/>
      <c r="N2" s="1127"/>
      <c r="O2" s="1127"/>
      <c r="P2" s="1127"/>
      <c r="Q2" s="1127"/>
      <c r="R2" s="1127"/>
      <c r="S2" s="1127"/>
      <c r="T2" s="1127"/>
      <c r="U2" s="1127"/>
      <c r="V2" s="1127"/>
    </row>
    <row r="3" spans="1:22" ht="36" customHeight="1" thickBot="1">
      <c r="A3" s="1124" t="s">
        <v>496</v>
      </c>
      <c r="B3" s="1125"/>
      <c r="C3" s="1125"/>
      <c r="D3" s="1125"/>
      <c r="E3" s="1125"/>
      <c r="F3" s="1125"/>
      <c r="G3" s="1125"/>
      <c r="H3" s="1125"/>
      <c r="I3" s="1125"/>
      <c r="J3" s="1125"/>
      <c r="K3" s="1125"/>
      <c r="L3" s="1125"/>
      <c r="M3" s="1125"/>
      <c r="N3" s="1125"/>
      <c r="O3" s="1125"/>
      <c r="P3" s="1125"/>
      <c r="Q3" s="1125"/>
      <c r="R3" s="1125"/>
      <c r="S3" s="1125"/>
      <c r="T3" s="1125"/>
      <c r="U3" s="1125"/>
      <c r="V3" s="1126"/>
    </row>
    <row r="4" spans="1:22" ht="114.75" customHeight="1">
      <c r="A4" s="1119" t="s">
        <v>327</v>
      </c>
      <c r="B4" s="1120"/>
      <c r="C4" s="1120"/>
      <c r="D4" s="1120"/>
      <c r="E4" s="1120"/>
      <c r="F4" s="1120"/>
      <c r="G4" s="1120"/>
      <c r="H4" s="1120"/>
      <c r="I4" s="1120"/>
      <c r="J4" s="1120"/>
      <c r="K4" s="1120"/>
      <c r="L4" s="1120"/>
      <c r="M4" s="1120"/>
      <c r="N4" s="1120"/>
      <c r="O4" s="1120"/>
      <c r="P4" s="1120"/>
      <c r="Q4" s="1120"/>
      <c r="R4" s="1120"/>
      <c r="S4" s="1120"/>
      <c r="T4" s="1121" t="s">
        <v>328</v>
      </c>
      <c r="U4" s="1122"/>
      <c r="V4" s="1123"/>
    </row>
    <row r="5" spans="1:22" ht="33.75" customHeight="1">
      <c r="A5" s="44">
        <v>1</v>
      </c>
      <c r="B5" s="44">
        <v>2</v>
      </c>
      <c r="C5" s="44">
        <v>3</v>
      </c>
      <c r="D5" s="44">
        <v>4</v>
      </c>
      <c r="E5" s="44">
        <v>5</v>
      </c>
      <c r="F5" s="44">
        <v>6</v>
      </c>
      <c r="G5" s="44">
        <v>7</v>
      </c>
      <c r="H5" s="44">
        <v>8</v>
      </c>
      <c r="I5" s="45" t="s">
        <v>228</v>
      </c>
      <c r="J5" s="45" t="s">
        <v>229</v>
      </c>
      <c r="K5" s="45" t="s">
        <v>230</v>
      </c>
      <c r="L5" s="44">
        <v>12</v>
      </c>
      <c r="M5" s="44">
        <v>13</v>
      </c>
      <c r="N5" s="46">
        <v>14</v>
      </c>
      <c r="O5" s="46">
        <v>15</v>
      </c>
      <c r="P5" s="44">
        <v>16</v>
      </c>
      <c r="Q5" s="44">
        <v>17</v>
      </c>
      <c r="R5" s="44">
        <v>18</v>
      </c>
      <c r="S5" s="44">
        <v>19</v>
      </c>
      <c r="T5" s="44">
        <v>20</v>
      </c>
      <c r="U5" s="44">
        <v>21</v>
      </c>
      <c r="V5" s="44">
        <v>22</v>
      </c>
    </row>
    <row r="6" spans="1:22" ht="154.5" customHeight="1">
      <c r="A6" s="47" t="s">
        <v>231</v>
      </c>
      <c r="B6" s="47" t="s">
        <v>232</v>
      </c>
      <c r="C6" s="47" t="s">
        <v>233</v>
      </c>
      <c r="D6" s="47" t="s">
        <v>234</v>
      </c>
      <c r="E6" s="47" t="s">
        <v>235</v>
      </c>
      <c r="F6" s="47" t="s">
        <v>236</v>
      </c>
      <c r="G6" s="47" t="s">
        <v>237</v>
      </c>
      <c r="H6" s="47" t="s">
        <v>238</v>
      </c>
      <c r="I6" s="47" t="s">
        <v>239</v>
      </c>
      <c r="J6" s="47" t="s">
        <v>240</v>
      </c>
      <c r="K6" s="47" t="s">
        <v>241</v>
      </c>
      <c r="L6" s="47" t="s">
        <v>329</v>
      </c>
      <c r="M6" s="47" t="s">
        <v>242</v>
      </c>
      <c r="N6" s="48" t="s">
        <v>243</v>
      </c>
      <c r="O6" s="48" t="s">
        <v>244</v>
      </c>
      <c r="P6" s="49" t="s">
        <v>245</v>
      </c>
      <c r="Q6" s="49" t="s">
        <v>246</v>
      </c>
      <c r="R6" s="49" t="s">
        <v>247</v>
      </c>
      <c r="S6" s="49" t="s">
        <v>248</v>
      </c>
      <c r="T6" s="49" t="s">
        <v>249</v>
      </c>
      <c r="U6" s="49" t="s">
        <v>250</v>
      </c>
      <c r="V6" s="49" t="s">
        <v>251</v>
      </c>
    </row>
    <row r="7" spans="1:21" s="116" customFormat="1" ht="15.75">
      <c r="A7" s="114" t="s">
        <v>655</v>
      </c>
      <c r="B7" s="115" t="s">
        <v>537</v>
      </c>
      <c r="C7" s="115" t="s">
        <v>648</v>
      </c>
      <c r="D7" s="116" t="s">
        <v>625</v>
      </c>
      <c r="E7" s="116" t="s">
        <v>1017</v>
      </c>
      <c r="F7" s="115" t="s">
        <v>656</v>
      </c>
      <c r="G7" s="116" t="s">
        <v>657</v>
      </c>
      <c r="H7" s="116" t="s">
        <v>658</v>
      </c>
      <c r="I7" s="117" t="s">
        <v>659</v>
      </c>
      <c r="J7" s="425" t="s">
        <v>660</v>
      </c>
      <c r="K7" s="425" t="s">
        <v>661</v>
      </c>
      <c r="L7" s="118" t="s">
        <v>662</v>
      </c>
      <c r="M7" s="115" t="s">
        <v>663</v>
      </c>
      <c r="N7" s="429" t="s">
        <v>1097</v>
      </c>
      <c r="O7" s="429" t="s">
        <v>1153</v>
      </c>
      <c r="P7" s="115" t="s">
        <v>1154</v>
      </c>
      <c r="Q7" s="116" t="s">
        <v>134</v>
      </c>
      <c r="R7" s="116" t="s">
        <v>134</v>
      </c>
      <c r="S7" s="116" t="s">
        <v>135</v>
      </c>
      <c r="T7" s="116" t="s">
        <v>1083</v>
      </c>
      <c r="U7" s="116" t="s">
        <v>1033</v>
      </c>
    </row>
    <row r="8" spans="1:21" s="116" customFormat="1" ht="15.75">
      <c r="A8" s="114" t="s">
        <v>655</v>
      </c>
      <c r="B8" s="115" t="s">
        <v>537</v>
      </c>
      <c r="C8" s="115" t="s">
        <v>648</v>
      </c>
      <c r="D8" s="116" t="s">
        <v>625</v>
      </c>
      <c r="E8" s="116" t="s">
        <v>1017</v>
      </c>
      <c r="F8" s="115" t="s">
        <v>656</v>
      </c>
      <c r="G8" s="116" t="s">
        <v>657</v>
      </c>
      <c r="H8" s="116" t="s">
        <v>664</v>
      </c>
      <c r="I8" s="117" t="s">
        <v>665</v>
      </c>
      <c r="J8" s="425" t="s">
        <v>666</v>
      </c>
      <c r="K8" s="425" t="s">
        <v>661</v>
      </c>
      <c r="L8" s="118" t="s">
        <v>662</v>
      </c>
      <c r="M8" s="426" t="s">
        <v>667</v>
      </c>
      <c r="N8" s="429" t="s">
        <v>1097</v>
      </c>
      <c r="O8" s="429" t="s">
        <v>1155</v>
      </c>
      <c r="P8" s="115" t="s">
        <v>1154</v>
      </c>
      <c r="Q8" s="116" t="s">
        <v>134</v>
      </c>
      <c r="R8" s="116" t="s">
        <v>134</v>
      </c>
      <c r="S8" s="116" t="s">
        <v>135</v>
      </c>
      <c r="T8" s="116" t="s">
        <v>1083</v>
      </c>
      <c r="U8" s="116" t="s">
        <v>1038</v>
      </c>
    </row>
    <row r="9" spans="1:21" s="116" customFormat="1" ht="15.75">
      <c r="A9" s="114" t="s">
        <v>655</v>
      </c>
      <c r="B9" s="115" t="s">
        <v>537</v>
      </c>
      <c r="C9" s="115" t="s">
        <v>648</v>
      </c>
      <c r="D9" s="116" t="s">
        <v>625</v>
      </c>
      <c r="E9" s="116" t="s">
        <v>1017</v>
      </c>
      <c r="F9" s="115" t="s">
        <v>656</v>
      </c>
      <c r="G9" s="116" t="s">
        <v>668</v>
      </c>
      <c r="H9" s="116" t="s">
        <v>669</v>
      </c>
      <c r="I9" s="117" t="s">
        <v>670</v>
      </c>
      <c r="J9" s="425" t="s">
        <v>671</v>
      </c>
      <c r="K9" s="425" t="s">
        <v>672</v>
      </c>
      <c r="L9" s="118" t="s">
        <v>662</v>
      </c>
      <c r="M9" s="115" t="s">
        <v>673</v>
      </c>
      <c r="N9" s="429" t="s">
        <v>1156</v>
      </c>
      <c r="O9" s="429" t="s">
        <v>1157</v>
      </c>
      <c r="P9" s="115" t="s">
        <v>1154</v>
      </c>
      <c r="Q9" s="116" t="s">
        <v>134</v>
      </c>
      <c r="R9" s="116" t="s">
        <v>134</v>
      </c>
      <c r="S9" s="116" t="s">
        <v>135</v>
      </c>
      <c r="T9" s="116" t="s">
        <v>1083</v>
      </c>
      <c r="U9" s="116" t="s">
        <v>1038</v>
      </c>
    </row>
    <row r="10" spans="1:21" s="116" customFormat="1" ht="15.75">
      <c r="A10" s="114" t="s">
        <v>655</v>
      </c>
      <c r="B10" s="115" t="s">
        <v>537</v>
      </c>
      <c r="C10" s="115" t="s">
        <v>648</v>
      </c>
      <c r="D10" s="116" t="s">
        <v>625</v>
      </c>
      <c r="E10" s="116" t="s">
        <v>1017</v>
      </c>
      <c r="F10" s="115" t="s">
        <v>656</v>
      </c>
      <c r="G10" s="116" t="s">
        <v>674</v>
      </c>
      <c r="H10" s="116" t="s">
        <v>675</v>
      </c>
      <c r="I10" s="117" t="s">
        <v>676</v>
      </c>
      <c r="J10" s="425" t="s">
        <v>677</v>
      </c>
      <c r="K10" s="425" t="s">
        <v>678</v>
      </c>
      <c r="L10" s="118" t="s">
        <v>662</v>
      </c>
      <c r="M10" s="115" t="s">
        <v>679</v>
      </c>
      <c r="N10" s="429" t="s">
        <v>1158</v>
      </c>
      <c r="O10" s="429" t="s">
        <v>1155</v>
      </c>
      <c r="P10" s="115" t="s">
        <v>1154</v>
      </c>
      <c r="Q10" s="116" t="s">
        <v>134</v>
      </c>
      <c r="R10" s="116" t="s">
        <v>134</v>
      </c>
      <c r="S10" s="116" t="s">
        <v>135</v>
      </c>
      <c r="T10" s="116" t="s">
        <v>1038</v>
      </c>
      <c r="U10" s="116" t="s">
        <v>1038</v>
      </c>
    </row>
    <row r="11" spans="1:21" s="116" customFormat="1" ht="15.75">
      <c r="A11" s="114" t="s">
        <v>655</v>
      </c>
      <c r="B11" s="115" t="s">
        <v>537</v>
      </c>
      <c r="C11" s="115" t="s">
        <v>648</v>
      </c>
      <c r="D11" s="116" t="s">
        <v>625</v>
      </c>
      <c r="E11" s="116" t="s">
        <v>1017</v>
      </c>
      <c r="F11" s="115" t="s">
        <v>656</v>
      </c>
      <c r="G11" s="116" t="s">
        <v>680</v>
      </c>
      <c r="H11" s="116" t="s">
        <v>681</v>
      </c>
      <c r="I11" s="117" t="s">
        <v>682</v>
      </c>
      <c r="J11" s="425" t="s">
        <v>683</v>
      </c>
      <c r="K11" s="425" t="s">
        <v>684</v>
      </c>
      <c r="L11" s="118" t="s">
        <v>662</v>
      </c>
      <c r="M11" s="115" t="s">
        <v>685</v>
      </c>
      <c r="N11" s="429" t="s">
        <v>1156</v>
      </c>
      <c r="O11" s="429" t="s">
        <v>1159</v>
      </c>
      <c r="P11" s="115" t="s">
        <v>1154</v>
      </c>
      <c r="Q11" s="116" t="s">
        <v>134</v>
      </c>
      <c r="R11" s="116" t="s">
        <v>134</v>
      </c>
      <c r="S11" s="116" t="s">
        <v>135</v>
      </c>
      <c r="T11" s="116" t="s">
        <v>1038</v>
      </c>
      <c r="U11" s="116" t="s">
        <v>1038</v>
      </c>
    </row>
    <row r="12" spans="1:21" s="116" customFormat="1" ht="15.75">
      <c r="A12" s="114" t="s">
        <v>655</v>
      </c>
      <c r="B12" s="115" t="s">
        <v>537</v>
      </c>
      <c r="C12" s="115" t="s">
        <v>648</v>
      </c>
      <c r="D12" s="116" t="s">
        <v>625</v>
      </c>
      <c r="E12" s="116" t="s">
        <v>1017</v>
      </c>
      <c r="F12" s="115" t="s">
        <v>656</v>
      </c>
      <c r="G12" s="116" t="s">
        <v>686</v>
      </c>
      <c r="H12" s="116" t="s">
        <v>687</v>
      </c>
      <c r="I12" s="117" t="s">
        <v>688</v>
      </c>
      <c r="J12" s="425" t="s">
        <v>689</v>
      </c>
      <c r="K12" s="425" t="s">
        <v>690</v>
      </c>
      <c r="L12" s="118" t="s">
        <v>662</v>
      </c>
      <c r="M12" s="426" t="s">
        <v>691</v>
      </c>
      <c r="N12" s="429" t="s">
        <v>1156</v>
      </c>
      <c r="O12" s="429" t="s">
        <v>1155</v>
      </c>
      <c r="P12" s="115" t="s">
        <v>1154</v>
      </c>
      <c r="Q12" s="116" t="s">
        <v>134</v>
      </c>
      <c r="R12" s="116" t="s">
        <v>134</v>
      </c>
      <c r="S12" s="116" t="s">
        <v>135</v>
      </c>
      <c r="T12" s="116" t="s">
        <v>1038</v>
      </c>
      <c r="U12" s="116" t="s">
        <v>1033</v>
      </c>
    </row>
    <row r="13" spans="1:21" s="116" customFormat="1" ht="15.75">
      <c r="A13" s="114" t="s">
        <v>655</v>
      </c>
      <c r="B13" s="115" t="s">
        <v>537</v>
      </c>
      <c r="C13" s="115" t="s">
        <v>648</v>
      </c>
      <c r="D13" s="116" t="s">
        <v>625</v>
      </c>
      <c r="E13" s="116" t="s">
        <v>1017</v>
      </c>
      <c r="F13" s="115" t="s">
        <v>656</v>
      </c>
      <c r="G13" s="116" t="s">
        <v>692</v>
      </c>
      <c r="H13" s="116" t="s">
        <v>693</v>
      </c>
      <c r="I13" s="117" t="s">
        <v>694</v>
      </c>
      <c r="J13" s="425" t="s">
        <v>695</v>
      </c>
      <c r="K13" s="425" t="s">
        <v>696</v>
      </c>
      <c r="L13" s="118" t="s">
        <v>662</v>
      </c>
      <c r="M13" s="426" t="s">
        <v>697</v>
      </c>
      <c r="N13" s="429" t="s">
        <v>1156</v>
      </c>
      <c r="O13" s="429" t="s">
        <v>1160</v>
      </c>
      <c r="P13" s="115" t="s">
        <v>1154</v>
      </c>
      <c r="Q13" s="116" t="s">
        <v>135</v>
      </c>
      <c r="R13" s="116" t="s">
        <v>134</v>
      </c>
      <c r="S13" s="116" t="s">
        <v>135</v>
      </c>
      <c r="U13" s="116" t="s">
        <v>1038</v>
      </c>
    </row>
    <row r="14" spans="1:21" s="116" customFormat="1" ht="15.75">
      <c r="A14" s="114" t="s">
        <v>655</v>
      </c>
      <c r="B14" s="115" t="s">
        <v>537</v>
      </c>
      <c r="C14" s="115" t="s">
        <v>648</v>
      </c>
      <c r="D14" s="116" t="s">
        <v>625</v>
      </c>
      <c r="E14" s="116" t="s">
        <v>1017</v>
      </c>
      <c r="F14" s="115" t="s">
        <v>656</v>
      </c>
      <c r="G14" s="116" t="s">
        <v>698</v>
      </c>
      <c r="H14" s="116" t="s">
        <v>699</v>
      </c>
      <c r="I14" s="117" t="s">
        <v>700</v>
      </c>
      <c r="J14" s="425" t="s">
        <v>701</v>
      </c>
      <c r="K14" s="425" t="s">
        <v>702</v>
      </c>
      <c r="L14" s="118" t="s">
        <v>662</v>
      </c>
      <c r="M14" s="115" t="s">
        <v>703</v>
      </c>
      <c r="N14" s="429" t="s">
        <v>1156</v>
      </c>
      <c r="O14" s="429" t="s">
        <v>1160</v>
      </c>
      <c r="P14" s="115" t="s">
        <v>1154</v>
      </c>
      <c r="Q14" s="116" t="s">
        <v>135</v>
      </c>
      <c r="R14" s="116" t="s">
        <v>134</v>
      </c>
      <c r="S14" s="116" t="s">
        <v>135</v>
      </c>
      <c r="U14" s="116" t="s">
        <v>1038</v>
      </c>
    </row>
    <row r="15" spans="1:21" s="116" customFormat="1" ht="15.75">
      <c r="A15" s="114" t="s">
        <v>655</v>
      </c>
      <c r="B15" s="115" t="s">
        <v>537</v>
      </c>
      <c r="C15" s="115" t="s">
        <v>648</v>
      </c>
      <c r="D15" s="116" t="s">
        <v>625</v>
      </c>
      <c r="E15" s="116" t="s">
        <v>1017</v>
      </c>
      <c r="F15" s="115" t="s">
        <v>656</v>
      </c>
      <c r="G15" s="116" t="s">
        <v>704</v>
      </c>
      <c r="H15" s="116" t="s">
        <v>705</v>
      </c>
      <c r="I15" s="117" t="s">
        <v>706</v>
      </c>
      <c r="J15" s="425" t="s">
        <v>707</v>
      </c>
      <c r="K15" s="425" t="s">
        <v>708</v>
      </c>
      <c r="L15" s="118" t="s">
        <v>662</v>
      </c>
      <c r="M15" s="115" t="s">
        <v>709</v>
      </c>
      <c r="N15" s="429" t="s">
        <v>1162</v>
      </c>
      <c r="O15" s="429" t="s">
        <v>1160</v>
      </c>
      <c r="P15" s="115" t="s">
        <v>1154</v>
      </c>
      <c r="Q15" s="116" t="s">
        <v>135</v>
      </c>
      <c r="R15" s="116" t="s">
        <v>134</v>
      </c>
      <c r="S15" s="116" t="s">
        <v>135</v>
      </c>
      <c r="U15" s="116" t="s">
        <v>1038</v>
      </c>
    </row>
    <row r="16" spans="1:21" s="116" customFormat="1" ht="15.75">
      <c r="A16" s="114" t="s">
        <v>655</v>
      </c>
      <c r="B16" s="115" t="s">
        <v>537</v>
      </c>
      <c r="C16" s="115" t="s">
        <v>648</v>
      </c>
      <c r="D16" s="116" t="s">
        <v>625</v>
      </c>
      <c r="E16" s="116" t="s">
        <v>1017</v>
      </c>
      <c r="F16" s="115" t="s">
        <v>656</v>
      </c>
      <c r="G16" s="116" t="s">
        <v>710</v>
      </c>
      <c r="H16" s="116" t="s">
        <v>711</v>
      </c>
      <c r="I16" s="117" t="s">
        <v>712</v>
      </c>
      <c r="J16" s="425" t="s">
        <v>713</v>
      </c>
      <c r="K16" s="425" t="s">
        <v>714</v>
      </c>
      <c r="L16" s="118" t="s">
        <v>662</v>
      </c>
      <c r="M16" s="426" t="s">
        <v>715</v>
      </c>
      <c r="N16" s="429" t="s">
        <v>1161</v>
      </c>
      <c r="O16" s="429" t="s">
        <v>1160</v>
      </c>
      <c r="P16" s="115" t="s">
        <v>1154</v>
      </c>
      <c r="Q16" s="116" t="s">
        <v>135</v>
      </c>
      <c r="R16" s="116" t="s">
        <v>134</v>
      </c>
      <c r="S16" s="116" t="s">
        <v>135</v>
      </c>
      <c r="U16" s="116" t="s">
        <v>1038</v>
      </c>
    </row>
    <row r="17" spans="1:21" s="116" customFormat="1" ht="15.75">
      <c r="A17" s="114" t="s">
        <v>655</v>
      </c>
      <c r="B17" s="115" t="s">
        <v>537</v>
      </c>
      <c r="C17" s="115" t="s">
        <v>648</v>
      </c>
      <c r="D17" s="116" t="s">
        <v>625</v>
      </c>
      <c r="E17" s="116" t="s">
        <v>1017</v>
      </c>
      <c r="F17" s="115" t="s">
        <v>656</v>
      </c>
      <c r="G17" s="116" t="s">
        <v>716</v>
      </c>
      <c r="H17" s="116" t="s">
        <v>717</v>
      </c>
      <c r="I17" s="117" t="s">
        <v>718</v>
      </c>
      <c r="J17" s="425" t="s">
        <v>719</v>
      </c>
      <c r="K17" s="425" t="s">
        <v>720</v>
      </c>
      <c r="L17" s="118" t="s">
        <v>662</v>
      </c>
      <c r="M17" s="115" t="s">
        <v>721</v>
      </c>
      <c r="N17" s="429" t="s">
        <v>1163</v>
      </c>
      <c r="O17" s="429" t="s">
        <v>1155</v>
      </c>
      <c r="P17" s="115" t="s">
        <v>1173</v>
      </c>
      <c r="Q17" s="116" t="s">
        <v>134</v>
      </c>
      <c r="R17" s="116" t="s">
        <v>134</v>
      </c>
      <c r="S17" s="116" t="s">
        <v>135</v>
      </c>
      <c r="T17" s="116" t="s">
        <v>1083</v>
      </c>
      <c r="U17" s="116" t="s">
        <v>1038</v>
      </c>
    </row>
    <row r="18" spans="1:21" s="116" customFormat="1" ht="15.75">
      <c r="A18" s="114" t="s">
        <v>655</v>
      </c>
      <c r="B18" s="115" t="s">
        <v>537</v>
      </c>
      <c r="C18" s="115" t="s">
        <v>648</v>
      </c>
      <c r="D18" s="116" t="s">
        <v>625</v>
      </c>
      <c r="E18" s="116" t="s">
        <v>1017</v>
      </c>
      <c r="F18" s="115" t="s">
        <v>656</v>
      </c>
      <c r="G18" s="116" t="s">
        <v>722</v>
      </c>
      <c r="H18" s="116" t="s">
        <v>723</v>
      </c>
      <c r="I18" s="117" t="s">
        <v>724</v>
      </c>
      <c r="J18" s="425" t="s">
        <v>725</v>
      </c>
      <c r="K18" s="425" t="s">
        <v>726</v>
      </c>
      <c r="L18" s="118" t="s">
        <v>662</v>
      </c>
      <c r="M18" s="115" t="s">
        <v>727</v>
      </c>
      <c r="N18" s="429" t="s">
        <v>1164</v>
      </c>
      <c r="O18" s="429" t="s">
        <v>1155</v>
      </c>
      <c r="P18" s="115" t="s">
        <v>1154</v>
      </c>
      <c r="Q18" s="116" t="s">
        <v>134</v>
      </c>
      <c r="R18" s="116" t="s">
        <v>134</v>
      </c>
      <c r="S18" s="116" t="s">
        <v>135</v>
      </c>
      <c r="T18" s="116" t="s">
        <v>1083</v>
      </c>
      <c r="U18" s="116" t="s">
        <v>1033</v>
      </c>
    </row>
    <row r="19" spans="1:21" s="116" customFormat="1" ht="15.75">
      <c r="A19" s="114" t="s">
        <v>655</v>
      </c>
      <c r="B19" s="115" t="s">
        <v>537</v>
      </c>
      <c r="C19" s="115" t="s">
        <v>648</v>
      </c>
      <c r="D19" s="116" t="s">
        <v>625</v>
      </c>
      <c r="E19" s="116" t="s">
        <v>1017</v>
      </c>
      <c r="F19" s="115" t="s">
        <v>656</v>
      </c>
      <c r="G19" s="116" t="s">
        <v>728</v>
      </c>
      <c r="H19" s="116" t="s">
        <v>729</v>
      </c>
      <c r="I19" s="117" t="s">
        <v>730</v>
      </c>
      <c r="J19" s="425" t="s">
        <v>731</v>
      </c>
      <c r="K19" s="425" t="s">
        <v>732</v>
      </c>
      <c r="L19" s="118" t="s">
        <v>662</v>
      </c>
      <c r="M19" s="115" t="s">
        <v>733</v>
      </c>
      <c r="N19" s="429" t="s">
        <v>1165</v>
      </c>
      <c r="O19" s="429" t="s">
        <v>1166</v>
      </c>
      <c r="P19" s="115" t="s">
        <v>1154</v>
      </c>
      <c r="Q19" s="116" t="s">
        <v>135</v>
      </c>
      <c r="R19" s="116" t="s">
        <v>134</v>
      </c>
      <c r="S19" s="116" t="s">
        <v>135</v>
      </c>
      <c r="U19" s="116" t="s">
        <v>1038</v>
      </c>
    </row>
    <row r="20" spans="1:21" s="116" customFormat="1" ht="15.75">
      <c r="A20" s="114" t="s">
        <v>655</v>
      </c>
      <c r="B20" s="115" t="s">
        <v>537</v>
      </c>
      <c r="C20" s="115" t="s">
        <v>648</v>
      </c>
      <c r="D20" s="116" t="s">
        <v>625</v>
      </c>
      <c r="E20" s="116" t="s">
        <v>1017</v>
      </c>
      <c r="F20" s="115" t="s">
        <v>656</v>
      </c>
      <c r="G20" s="116" t="s">
        <v>668</v>
      </c>
      <c r="H20" s="116" t="s">
        <v>734</v>
      </c>
      <c r="I20" s="117" t="s">
        <v>735</v>
      </c>
      <c r="J20" s="425" t="s">
        <v>736</v>
      </c>
      <c r="K20" s="425" t="s">
        <v>737</v>
      </c>
      <c r="L20" s="114" t="s">
        <v>648</v>
      </c>
      <c r="M20" s="426" t="s">
        <v>738</v>
      </c>
      <c r="N20" s="429" t="s">
        <v>1165</v>
      </c>
      <c r="O20" s="429" t="s">
        <v>1167</v>
      </c>
      <c r="P20" s="115" t="s">
        <v>1154</v>
      </c>
      <c r="Q20" s="116" t="s">
        <v>135</v>
      </c>
      <c r="R20" s="116" t="s">
        <v>134</v>
      </c>
      <c r="S20" s="116" t="s">
        <v>135</v>
      </c>
      <c r="U20" s="116" t="s">
        <v>1083</v>
      </c>
    </row>
    <row r="21" spans="1:21" s="116" customFormat="1" ht="15.75">
      <c r="A21" s="114" t="s">
        <v>655</v>
      </c>
      <c r="B21" s="115" t="s">
        <v>537</v>
      </c>
      <c r="C21" s="115" t="s">
        <v>648</v>
      </c>
      <c r="D21" s="116" t="s">
        <v>625</v>
      </c>
      <c r="E21" s="116" t="s">
        <v>1017</v>
      </c>
      <c r="F21" s="115" t="s">
        <v>656</v>
      </c>
      <c r="G21" s="116" t="s">
        <v>739</v>
      </c>
      <c r="H21" s="116" t="s">
        <v>740</v>
      </c>
      <c r="I21" s="117" t="s">
        <v>741</v>
      </c>
      <c r="J21" s="425" t="s">
        <v>742</v>
      </c>
      <c r="K21" s="425" t="s">
        <v>743</v>
      </c>
      <c r="L21" s="114" t="s">
        <v>648</v>
      </c>
      <c r="M21" s="115" t="s">
        <v>744</v>
      </c>
      <c r="N21" s="429" t="s">
        <v>1165</v>
      </c>
      <c r="O21" s="429" t="s">
        <v>1160</v>
      </c>
      <c r="P21" s="115" t="s">
        <v>1154</v>
      </c>
      <c r="Q21" s="116" t="s">
        <v>134</v>
      </c>
      <c r="R21" s="116" t="s">
        <v>134</v>
      </c>
      <c r="S21" s="116" t="s">
        <v>135</v>
      </c>
      <c r="T21" s="116" t="s">
        <v>1083</v>
      </c>
      <c r="U21" s="116" t="s">
        <v>1038</v>
      </c>
    </row>
    <row r="22" spans="1:21" s="116" customFormat="1" ht="15.75">
      <c r="A22" s="114" t="s">
        <v>655</v>
      </c>
      <c r="B22" s="115" t="s">
        <v>537</v>
      </c>
      <c r="C22" s="115" t="s">
        <v>648</v>
      </c>
      <c r="D22" s="116" t="s">
        <v>625</v>
      </c>
      <c r="E22" s="116" t="s">
        <v>1017</v>
      </c>
      <c r="F22" s="115" t="s">
        <v>656</v>
      </c>
      <c r="G22" s="116" t="s">
        <v>745</v>
      </c>
      <c r="H22" s="116" t="s">
        <v>746</v>
      </c>
      <c r="I22" s="117" t="s">
        <v>747</v>
      </c>
      <c r="J22" s="425" t="s">
        <v>748</v>
      </c>
      <c r="K22" s="425" t="s">
        <v>749</v>
      </c>
      <c r="L22" s="114" t="s">
        <v>648</v>
      </c>
      <c r="M22" s="426" t="s">
        <v>750</v>
      </c>
      <c r="N22" s="429" t="s">
        <v>1165</v>
      </c>
      <c r="O22" s="429" t="s">
        <v>1160</v>
      </c>
      <c r="P22" s="115" t="s">
        <v>1172</v>
      </c>
      <c r="Q22" s="116" t="s">
        <v>134</v>
      </c>
      <c r="R22" s="116" t="s">
        <v>134</v>
      </c>
      <c r="S22" s="116" t="s">
        <v>135</v>
      </c>
      <c r="T22" s="116" t="s">
        <v>1033</v>
      </c>
      <c r="U22" s="116" t="s">
        <v>1033</v>
      </c>
    </row>
    <row r="23" spans="1:21" s="116" customFormat="1" ht="15.75">
      <c r="A23" s="114" t="s">
        <v>655</v>
      </c>
      <c r="B23" s="115" t="s">
        <v>537</v>
      </c>
      <c r="C23" s="115" t="s">
        <v>648</v>
      </c>
      <c r="D23" s="116" t="s">
        <v>625</v>
      </c>
      <c r="E23" s="116" t="s">
        <v>1017</v>
      </c>
      <c r="F23" s="115" t="s">
        <v>656</v>
      </c>
      <c r="G23" s="116" t="s">
        <v>751</v>
      </c>
      <c r="H23" s="116" t="s">
        <v>687</v>
      </c>
      <c r="I23" s="117" t="s">
        <v>694</v>
      </c>
      <c r="J23" s="425" t="s">
        <v>752</v>
      </c>
      <c r="K23" s="425" t="s">
        <v>753</v>
      </c>
      <c r="L23" s="114" t="s">
        <v>648</v>
      </c>
      <c r="M23" s="115" t="s">
        <v>754</v>
      </c>
      <c r="N23" s="429" t="s">
        <v>1165</v>
      </c>
      <c r="O23" s="429" t="s">
        <v>1155</v>
      </c>
      <c r="P23" s="115" t="s">
        <v>1173</v>
      </c>
      <c r="Q23" s="116" t="s">
        <v>134</v>
      </c>
      <c r="R23" s="116" t="s">
        <v>134</v>
      </c>
      <c r="S23" s="116" t="s">
        <v>135</v>
      </c>
      <c r="T23" s="116" t="s">
        <v>1033</v>
      </c>
      <c r="U23" s="116" t="s">
        <v>1038</v>
      </c>
    </row>
    <row r="24" spans="1:21" s="116" customFormat="1" ht="15.75">
      <c r="A24" s="114" t="s">
        <v>655</v>
      </c>
      <c r="B24" s="115" t="s">
        <v>537</v>
      </c>
      <c r="C24" s="115" t="s">
        <v>648</v>
      </c>
      <c r="D24" s="116" t="s">
        <v>625</v>
      </c>
      <c r="E24" s="116" t="s">
        <v>1017</v>
      </c>
      <c r="F24" s="115" t="s">
        <v>656</v>
      </c>
      <c r="G24" s="116" t="s">
        <v>755</v>
      </c>
      <c r="H24" s="116" t="s">
        <v>756</v>
      </c>
      <c r="I24" s="117" t="s">
        <v>757</v>
      </c>
      <c r="J24" s="425" t="s">
        <v>758</v>
      </c>
      <c r="K24" s="425" t="s">
        <v>759</v>
      </c>
      <c r="L24" s="114" t="s">
        <v>760</v>
      </c>
      <c r="M24" s="115" t="s">
        <v>761</v>
      </c>
      <c r="N24" s="429" t="s">
        <v>1165</v>
      </c>
      <c r="O24" s="429" t="s">
        <v>1046</v>
      </c>
      <c r="P24" s="115" t="s">
        <v>1154</v>
      </c>
      <c r="Q24" s="116" t="s">
        <v>134</v>
      </c>
      <c r="R24" s="116" t="s">
        <v>134</v>
      </c>
      <c r="S24" s="116" t="s">
        <v>135</v>
      </c>
      <c r="T24" s="116" t="s">
        <v>1127</v>
      </c>
      <c r="U24" s="116" t="s">
        <v>1033</v>
      </c>
    </row>
    <row r="25" spans="1:21" s="116" customFormat="1" ht="15.75">
      <c r="A25" s="114" t="s">
        <v>655</v>
      </c>
      <c r="B25" s="115" t="s">
        <v>537</v>
      </c>
      <c r="C25" s="115" t="s">
        <v>648</v>
      </c>
      <c r="D25" s="116" t="s">
        <v>625</v>
      </c>
      <c r="E25" s="116" t="s">
        <v>1017</v>
      </c>
      <c r="F25" s="115" t="s">
        <v>656</v>
      </c>
      <c r="G25" s="116" t="s">
        <v>762</v>
      </c>
      <c r="H25" s="116" t="s">
        <v>763</v>
      </c>
      <c r="I25" s="117" t="s">
        <v>764</v>
      </c>
      <c r="J25" s="425" t="s">
        <v>765</v>
      </c>
      <c r="K25" s="425" t="s">
        <v>766</v>
      </c>
      <c r="L25" s="114" t="s">
        <v>648</v>
      </c>
      <c r="M25" s="115" t="s">
        <v>767</v>
      </c>
      <c r="N25" s="429" t="s">
        <v>1168</v>
      </c>
      <c r="O25" s="429" t="s">
        <v>1160</v>
      </c>
      <c r="P25" s="115" t="s">
        <v>1154</v>
      </c>
      <c r="Q25" s="116" t="s">
        <v>135</v>
      </c>
      <c r="R25" s="116" t="s">
        <v>134</v>
      </c>
      <c r="S25" s="116" t="s">
        <v>135</v>
      </c>
      <c r="U25" s="116" t="s">
        <v>1083</v>
      </c>
    </row>
    <row r="26" spans="1:21" s="116" customFormat="1" ht="15.75">
      <c r="A26" s="114" t="s">
        <v>655</v>
      </c>
      <c r="B26" s="115" t="s">
        <v>537</v>
      </c>
      <c r="C26" s="115" t="s">
        <v>648</v>
      </c>
      <c r="D26" s="116" t="s">
        <v>625</v>
      </c>
      <c r="E26" s="116" t="s">
        <v>1017</v>
      </c>
      <c r="F26" s="115" t="s">
        <v>656</v>
      </c>
      <c r="G26" s="116" t="s">
        <v>768</v>
      </c>
      <c r="H26" s="116" t="s">
        <v>769</v>
      </c>
      <c r="I26" s="117" t="s">
        <v>770</v>
      </c>
      <c r="J26" s="425" t="s">
        <v>771</v>
      </c>
      <c r="K26" s="425" t="s">
        <v>772</v>
      </c>
      <c r="L26" s="114" t="s">
        <v>648</v>
      </c>
      <c r="M26" s="115" t="s">
        <v>773</v>
      </c>
      <c r="N26" s="429" t="s">
        <v>1168</v>
      </c>
      <c r="O26" s="429" t="s">
        <v>1155</v>
      </c>
      <c r="P26" s="115" t="s">
        <v>1154</v>
      </c>
      <c r="Q26" s="116" t="s">
        <v>135</v>
      </c>
      <c r="R26" s="116" t="s">
        <v>134</v>
      </c>
      <c r="S26" s="116" t="s">
        <v>135</v>
      </c>
      <c r="U26" s="116" t="s">
        <v>1083</v>
      </c>
    </row>
    <row r="27" spans="1:21" s="116" customFormat="1" ht="15.75">
      <c r="A27" s="114" t="s">
        <v>655</v>
      </c>
      <c r="B27" s="115" t="s">
        <v>537</v>
      </c>
      <c r="C27" s="115" t="s">
        <v>648</v>
      </c>
      <c r="D27" s="116" t="s">
        <v>625</v>
      </c>
      <c r="E27" s="116" t="s">
        <v>1017</v>
      </c>
      <c r="F27" s="115" t="s">
        <v>656</v>
      </c>
      <c r="G27" s="116" t="s">
        <v>774</v>
      </c>
      <c r="H27" s="116" t="s">
        <v>775</v>
      </c>
      <c r="I27" s="117" t="s">
        <v>776</v>
      </c>
      <c r="J27" s="425" t="s">
        <v>777</v>
      </c>
      <c r="K27" s="425" t="s">
        <v>778</v>
      </c>
      <c r="L27" s="114" t="s">
        <v>648</v>
      </c>
      <c r="M27" s="426" t="s">
        <v>779</v>
      </c>
      <c r="N27" s="429" t="s">
        <v>1168</v>
      </c>
      <c r="O27" s="429" t="s">
        <v>1155</v>
      </c>
      <c r="P27" s="115" t="s">
        <v>1154</v>
      </c>
      <c r="Q27" s="116" t="s">
        <v>134</v>
      </c>
      <c r="R27" s="116" t="s">
        <v>134</v>
      </c>
      <c r="S27" s="116" t="s">
        <v>135</v>
      </c>
      <c r="T27" s="116" t="s">
        <v>1033</v>
      </c>
      <c r="U27" s="116" t="s">
        <v>1083</v>
      </c>
    </row>
    <row r="28" spans="1:21" s="116" customFormat="1" ht="15.75">
      <c r="A28" s="114" t="s">
        <v>655</v>
      </c>
      <c r="B28" s="115" t="s">
        <v>537</v>
      </c>
      <c r="C28" s="115" t="s">
        <v>648</v>
      </c>
      <c r="D28" s="116" t="s">
        <v>625</v>
      </c>
      <c r="E28" s="116" t="s">
        <v>1017</v>
      </c>
      <c r="F28" s="115" t="s">
        <v>656</v>
      </c>
      <c r="G28" s="116" t="s">
        <v>780</v>
      </c>
      <c r="H28" s="116" t="s">
        <v>781</v>
      </c>
      <c r="I28" s="117" t="s">
        <v>782</v>
      </c>
      <c r="J28" s="425" t="s">
        <v>783</v>
      </c>
      <c r="K28" s="425" t="s">
        <v>784</v>
      </c>
      <c r="L28" s="114" t="s">
        <v>648</v>
      </c>
      <c r="M28" s="426" t="s">
        <v>785</v>
      </c>
      <c r="N28" s="429" t="s">
        <v>1168</v>
      </c>
      <c r="O28" s="429" t="s">
        <v>1155</v>
      </c>
      <c r="P28" s="115" t="s">
        <v>1154</v>
      </c>
      <c r="Q28" s="116" t="s">
        <v>135</v>
      </c>
      <c r="R28" s="116" t="s">
        <v>134</v>
      </c>
      <c r="S28" s="116" t="s">
        <v>135</v>
      </c>
      <c r="U28" s="116" t="s">
        <v>1038</v>
      </c>
    </row>
    <row r="29" spans="1:20" s="116" customFormat="1" ht="15.75">
      <c r="A29" s="114" t="s">
        <v>655</v>
      </c>
      <c r="B29" s="115" t="s">
        <v>537</v>
      </c>
      <c r="C29" s="115" t="s">
        <v>648</v>
      </c>
      <c r="D29" s="116" t="s">
        <v>625</v>
      </c>
      <c r="E29" s="116" t="s">
        <v>1017</v>
      </c>
      <c r="F29" s="115" t="s">
        <v>656</v>
      </c>
      <c r="G29" s="116" t="s">
        <v>786</v>
      </c>
      <c r="H29" s="116" t="s">
        <v>730</v>
      </c>
      <c r="I29" s="117" t="s">
        <v>787</v>
      </c>
      <c r="J29" s="425" t="s">
        <v>789</v>
      </c>
      <c r="K29" s="425" t="s">
        <v>790</v>
      </c>
      <c r="L29" s="114" t="s">
        <v>648</v>
      </c>
      <c r="M29" s="115" t="s">
        <v>791</v>
      </c>
      <c r="N29" s="429" t="s">
        <v>1168</v>
      </c>
      <c r="O29" s="429" t="s">
        <v>1169</v>
      </c>
      <c r="P29" s="115" t="s">
        <v>1154</v>
      </c>
      <c r="Q29" s="116" t="s">
        <v>134</v>
      </c>
      <c r="R29" s="116" t="s">
        <v>135</v>
      </c>
      <c r="S29" s="116" t="s">
        <v>135</v>
      </c>
      <c r="T29" s="116" t="s">
        <v>1083</v>
      </c>
    </row>
    <row r="30" spans="1:20" s="116" customFormat="1" ht="15.75">
      <c r="A30" s="114" t="s">
        <v>655</v>
      </c>
      <c r="B30" s="115" t="s">
        <v>537</v>
      </c>
      <c r="C30" s="115" t="s">
        <v>648</v>
      </c>
      <c r="D30" s="116" t="s">
        <v>625</v>
      </c>
      <c r="E30" s="116" t="s">
        <v>1017</v>
      </c>
      <c r="F30" s="115" t="s">
        <v>656</v>
      </c>
      <c r="G30" s="116" t="s">
        <v>792</v>
      </c>
      <c r="H30" s="116" t="s">
        <v>793</v>
      </c>
      <c r="I30" s="117" t="s">
        <v>794</v>
      </c>
      <c r="J30" s="425" t="s">
        <v>788</v>
      </c>
      <c r="K30" s="425" t="s">
        <v>795</v>
      </c>
      <c r="L30" s="114" t="s">
        <v>648</v>
      </c>
      <c r="M30" s="115" t="s">
        <v>796</v>
      </c>
      <c r="N30" s="429" t="s">
        <v>1168</v>
      </c>
      <c r="O30" s="429" t="s">
        <v>1169</v>
      </c>
      <c r="P30" s="115" t="s">
        <v>1154</v>
      </c>
      <c r="Q30" s="116" t="s">
        <v>134</v>
      </c>
      <c r="R30" s="116" t="s">
        <v>135</v>
      </c>
      <c r="S30" s="116" t="s">
        <v>135</v>
      </c>
      <c r="T30" s="116" t="s">
        <v>1127</v>
      </c>
    </row>
    <row r="31" spans="1:20" s="116" customFormat="1" ht="15.75">
      <c r="A31" s="114" t="s">
        <v>655</v>
      </c>
      <c r="B31" s="115" t="s">
        <v>537</v>
      </c>
      <c r="C31" s="115" t="s">
        <v>648</v>
      </c>
      <c r="D31" s="116" t="s">
        <v>625</v>
      </c>
      <c r="E31" s="116" t="s">
        <v>1017</v>
      </c>
      <c r="F31" s="115" t="s">
        <v>656</v>
      </c>
      <c r="G31" s="116" t="s">
        <v>797</v>
      </c>
      <c r="H31" s="116" t="s">
        <v>798</v>
      </c>
      <c r="I31" s="117" t="s">
        <v>659</v>
      </c>
      <c r="J31" s="425" t="s">
        <v>799</v>
      </c>
      <c r="K31" s="425" t="s">
        <v>800</v>
      </c>
      <c r="L31" s="114" t="s">
        <v>648</v>
      </c>
      <c r="M31" s="115" t="s">
        <v>801</v>
      </c>
      <c r="N31" s="429" t="s">
        <v>1168</v>
      </c>
      <c r="O31" s="429" t="s">
        <v>1160</v>
      </c>
      <c r="P31" s="115" t="s">
        <v>1154</v>
      </c>
      <c r="Q31" s="116" t="s">
        <v>134</v>
      </c>
      <c r="R31" s="116" t="s">
        <v>135</v>
      </c>
      <c r="S31" s="116" t="s">
        <v>135</v>
      </c>
      <c r="T31" s="116" t="s">
        <v>1033</v>
      </c>
    </row>
    <row r="32" spans="1:21" s="116" customFormat="1" ht="15.75">
      <c r="A32" s="114" t="s">
        <v>655</v>
      </c>
      <c r="B32" s="115" t="s">
        <v>537</v>
      </c>
      <c r="C32" s="115" t="s">
        <v>648</v>
      </c>
      <c r="D32" s="116" t="s">
        <v>625</v>
      </c>
      <c r="E32" s="116" t="s">
        <v>1017</v>
      </c>
      <c r="F32" s="115" t="s">
        <v>656</v>
      </c>
      <c r="G32" s="116" t="s">
        <v>802</v>
      </c>
      <c r="H32" s="116" t="s">
        <v>803</v>
      </c>
      <c r="I32" s="117" t="s">
        <v>793</v>
      </c>
      <c r="J32" s="425" t="s">
        <v>804</v>
      </c>
      <c r="K32" s="425" t="s">
        <v>805</v>
      </c>
      <c r="L32" s="114" t="s">
        <v>760</v>
      </c>
      <c r="M32" s="115" t="s">
        <v>806</v>
      </c>
      <c r="N32" s="429" t="s">
        <v>1165</v>
      </c>
      <c r="O32" s="429" t="s">
        <v>1046</v>
      </c>
      <c r="P32" s="115" t="s">
        <v>1154</v>
      </c>
      <c r="Q32" s="116" t="s">
        <v>134</v>
      </c>
      <c r="R32" s="116" t="s">
        <v>134</v>
      </c>
      <c r="S32" s="116" t="s">
        <v>135</v>
      </c>
      <c r="T32" s="116" t="s">
        <v>1038</v>
      </c>
      <c r="U32" s="116" t="s">
        <v>1083</v>
      </c>
    </row>
    <row r="33" spans="1:21" s="116" customFormat="1" ht="15.75">
      <c r="A33" s="114" t="s">
        <v>655</v>
      </c>
      <c r="B33" s="115" t="s">
        <v>537</v>
      </c>
      <c r="C33" s="115" t="s">
        <v>648</v>
      </c>
      <c r="D33" s="116" t="s">
        <v>625</v>
      </c>
      <c r="E33" s="116" t="s">
        <v>1017</v>
      </c>
      <c r="F33" s="115" t="s">
        <v>656</v>
      </c>
      <c r="G33" s="116" t="s">
        <v>807</v>
      </c>
      <c r="H33" s="116" t="s">
        <v>808</v>
      </c>
      <c r="I33" s="117" t="s">
        <v>763</v>
      </c>
      <c r="J33" s="425" t="s">
        <v>809</v>
      </c>
      <c r="K33" s="425" t="s">
        <v>810</v>
      </c>
      <c r="L33" s="114" t="s">
        <v>760</v>
      </c>
      <c r="M33" s="426" t="s">
        <v>811</v>
      </c>
      <c r="N33" s="429" t="s">
        <v>1165</v>
      </c>
      <c r="O33" s="429" t="s">
        <v>1046</v>
      </c>
      <c r="P33" s="115" t="s">
        <v>1154</v>
      </c>
      <c r="Q33" s="116" t="s">
        <v>134</v>
      </c>
      <c r="R33" s="116" t="s">
        <v>134</v>
      </c>
      <c r="S33" s="116" t="s">
        <v>135</v>
      </c>
      <c r="T33" s="116" t="s">
        <v>1033</v>
      </c>
      <c r="U33" s="116" t="s">
        <v>1038</v>
      </c>
    </row>
    <row r="34" spans="1:21" s="116" customFormat="1" ht="15.75">
      <c r="A34" s="114" t="s">
        <v>655</v>
      </c>
      <c r="B34" s="115" t="s">
        <v>537</v>
      </c>
      <c r="C34" s="115" t="s">
        <v>648</v>
      </c>
      <c r="D34" s="116" t="s">
        <v>625</v>
      </c>
      <c r="E34" s="116" t="s">
        <v>1017</v>
      </c>
      <c r="F34" s="115" t="s">
        <v>656</v>
      </c>
      <c r="G34" s="116" t="s">
        <v>812</v>
      </c>
      <c r="H34" s="116" t="s">
        <v>813</v>
      </c>
      <c r="I34" s="117" t="s">
        <v>814</v>
      </c>
      <c r="J34" s="425" t="s">
        <v>815</v>
      </c>
      <c r="K34" s="425" t="s">
        <v>816</v>
      </c>
      <c r="L34" s="114" t="s">
        <v>760</v>
      </c>
      <c r="M34" s="426" t="s">
        <v>761</v>
      </c>
      <c r="N34" s="429" t="s">
        <v>1165</v>
      </c>
      <c r="O34" s="429" t="s">
        <v>1046</v>
      </c>
      <c r="P34" s="115" t="s">
        <v>1154</v>
      </c>
      <c r="Q34" s="116" t="s">
        <v>134</v>
      </c>
      <c r="R34" s="116" t="s">
        <v>134</v>
      </c>
      <c r="S34" s="116" t="s">
        <v>135</v>
      </c>
      <c r="T34" s="116" t="s">
        <v>1033</v>
      </c>
      <c r="U34" s="116" t="s">
        <v>1083</v>
      </c>
    </row>
    <row r="35" spans="1:21" s="116" customFormat="1" ht="15.75">
      <c r="A35" s="114" t="s">
        <v>655</v>
      </c>
      <c r="B35" s="115" t="s">
        <v>537</v>
      </c>
      <c r="C35" s="115" t="s">
        <v>648</v>
      </c>
      <c r="D35" s="116" t="s">
        <v>625</v>
      </c>
      <c r="E35" s="116" t="s">
        <v>1017</v>
      </c>
      <c r="F35" s="115" t="s">
        <v>656</v>
      </c>
      <c r="G35" s="116" t="s">
        <v>817</v>
      </c>
      <c r="H35" s="116" t="s">
        <v>818</v>
      </c>
      <c r="I35" s="117" t="s">
        <v>819</v>
      </c>
      <c r="J35" s="425" t="s">
        <v>820</v>
      </c>
      <c r="K35" s="425" t="s">
        <v>821</v>
      </c>
      <c r="L35" s="114" t="s">
        <v>760</v>
      </c>
      <c r="M35" s="426" t="s">
        <v>822</v>
      </c>
      <c r="N35" s="429" t="s">
        <v>1165</v>
      </c>
      <c r="O35" s="429" t="s">
        <v>1046</v>
      </c>
      <c r="P35" s="115" t="s">
        <v>1154</v>
      </c>
      <c r="Q35" s="116" t="s">
        <v>134</v>
      </c>
      <c r="R35" s="116" t="s">
        <v>134</v>
      </c>
      <c r="S35" s="116" t="s">
        <v>135</v>
      </c>
      <c r="T35" s="116" t="s">
        <v>1127</v>
      </c>
      <c r="U35" s="116" t="s">
        <v>1033</v>
      </c>
    </row>
    <row r="36" spans="1:21" s="116" customFormat="1" ht="15.75">
      <c r="A36" s="114" t="s">
        <v>655</v>
      </c>
      <c r="B36" s="115" t="s">
        <v>537</v>
      </c>
      <c r="C36" s="115" t="s">
        <v>648</v>
      </c>
      <c r="D36" s="116" t="s">
        <v>625</v>
      </c>
      <c r="E36" s="116" t="s">
        <v>1017</v>
      </c>
      <c r="F36" s="115" t="s">
        <v>656</v>
      </c>
      <c r="G36" s="116" t="s">
        <v>823</v>
      </c>
      <c r="H36" s="116" t="s">
        <v>824</v>
      </c>
      <c r="I36" s="117" t="s">
        <v>682</v>
      </c>
      <c r="J36" s="425" t="s">
        <v>825</v>
      </c>
      <c r="K36" s="425" t="s">
        <v>826</v>
      </c>
      <c r="L36" s="114" t="s">
        <v>760</v>
      </c>
      <c r="M36" s="115" t="s">
        <v>827</v>
      </c>
      <c r="N36" s="429" t="s">
        <v>1165</v>
      </c>
      <c r="O36" s="429" t="s">
        <v>1046</v>
      </c>
      <c r="P36" s="115" t="s">
        <v>1154</v>
      </c>
      <c r="Q36" s="116" t="s">
        <v>135</v>
      </c>
      <c r="R36" s="116" t="s">
        <v>134</v>
      </c>
      <c r="S36" s="116" t="s">
        <v>135</v>
      </c>
      <c r="U36" s="116" t="s">
        <v>1033</v>
      </c>
    </row>
    <row r="37" spans="1:21" s="116" customFormat="1" ht="15.75">
      <c r="A37" s="114" t="s">
        <v>655</v>
      </c>
      <c r="B37" s="115" t="s">
        <v>537</v>
      </c>
      <c r="C37" s="115" t="s">
        <v>648</v>
      </c>
      <c r="D37" s="116" t="s">
        <v>625</v>
      </c>
      <c r="E37" s="116" t="s">
        <v>1017</v>
      </c>
      <c r="F37" s="115" t="s">
        <v>656</v>
      </c>
      <c r="G37" s="116" t="s">
        <v>828</v>
      </c>
      <c r="H37" s="116" t="s">
        <v>829</v>
      </c>
      <c r="I37" s="117" t="s">
        <v>682</v>
      </c>
      <c r="J37" s="425" t="s">
        <v>830</v>
      </c>
      <c r="K37" s="425" t="s">
        <v>831</v>
      </c>
      <c r="L37" s="114" t="s">
        <v>760</v>
      </c>
      <c r="M37" s="115" t="s">
        <v>832</v>
      </c>
      <c r="N37" s="429" t="s">
        <v>1165</v>
      </c>
      <c r="O37" s="429" t="s">
        <v>1170</v>
      </c>
      <c r="P37" s="115" t="s">
        <v>1154</v>
      </c>
      <c r="Q37" s="116" t="s">
        <v>135</v>
      </c>
      <c r="R37" s="116" t="s">
        <v>134</v>
      </c>
      <c r="S37" s="116" t="s">
        <v>135</v>
      </c>
      <c r="U37" s="116" t="s">
        <v>1038</v>
      </c>
    </row>
    <row r="38" spans="1:20" s="116" customFormat="1" ht="15.75">
      <c r="A38" s="114" t="s">
        <v>655</v>
      </c>
      <c r="B38" s="115" t="s">
        <v>537</v>
      </c>
      <c r="C38" s="115" t="s">
        <v>648</v>
      </c>
      <c r="D38" s="116" t="s">
        <v>625</v>
      </c>
      <c r="E38" s="116" t="s">
        <v>1017</v>
      </c>
      <c r="F38" s="115" t="s">
        <v>656</v>
      </c>
      <c r="G38" s="116" t="s">
        <v>833</v>
      </c>
      <c r="H38" s="116" t="s">
        <v>834</v>
      </c>
      <c r="I38" s="117" t="s">
        <v>835</v>
      </c>
      <c r="J38" s="425" t="s">
        <v>836</v>
      </c>
      <c r="K38" s="425" t="s">
        <v>837</v>
      </c>
      <c r="L38" s="114" t="s">
        <v>760</v>
      </c>
      <c r="M38" s="115" t="s">
        <v>838</v>
      </c>
      <c r="N38" s="429" t="s">
        <v>1171</v>
      </c>
      <c r="O38" s="429" t="s">
        <v>1046</v>
      </c>
      <c r="P38" s="115" t="s">
        <v>1154</v>
      </c>
      <c r="Q38" s="116" t="s">
        <v>134</v>
      </c>
      <c r="R38" s="116" t="s">
        <v>135</v>
      </c>
      <c r="S38" s="116" t="s">
        <v>135</v>
      </c>
      <c r="T38" s="116" t="s">
        <v>1033</v>
      </c>
    </row>
    <row r="39" spans="1:20" s="116" customFormat="1" ht="15.75">
      <c r="A39" s="114" t="s">
        <v>655</v>
      </c>
      <c r="B39" s="115" t="s">
        <v>537</v>
      </c>
      <c r="C39" s="115" t="s">
        <v>648</v>
      </c>
      <c r="D39" s="116" t="s">
        <v>625</v>
      </c>
      <c r="E39" s="116" t="s">
        <v>1017</v>
      </c>
      <c r="F39" s="115" t="s">
        <v>656</v>
      </c>
      <c r="G39" s="116" t="s">
        <v>839</v>
      </c>
      <c r="H39" s="116" t="s">
        <v>840</v>
      </c>
      <c r="I39" s="117" t="s">
        <v>659</v>
      </c>
      <c r="J39" s="425" t="s">
        <v>841</v>
      </c>
      <c r="K39" s="425" t="s">
        <v>842</v>
      </c>
      <c r="L39" s="114" t="s">
        <v>760</v>
      </c>
      <c r="M39" s="115" t="s">
        <v>843</v>
      </c>
      <c r="N39" s="429" t="s">
        <v>1162</v>
      </c>
      <c r="O39" s="429" t="s">
        <v>1046</v>
      </c>
      <c r="P39" s="115" t="s">
        <v>1154</v>
      </c>
      <c r="Q39" s="116" t="s">
        <v>134</v>
      </c>
      <c r="R39" s="116" t="s">
        <v>135</v>
      </c>
      <c r="S39" s="116" t="s">
        <v>135</v>
      </c>
      <c r="T39" s="116" t="s">
        <v>1127</v>
      </c>
    </row>
    <row r="40" spans="1:20" s="116" customFormat="1" ht="15.75">
      <c r="A40" s="114" t="s">
        <v>655</v>
      </c>
      <c r="B40" s="115" t="s">
        <v>537</v>
      </c>
      <c r="C40" s="115" t="s">
        <v>648</v>
      </c>
      <c r="D40" s="116" t="s">
        <v>625</v>
      </c>
      <c r="E40" s="116" t="s">
        <v>1017</v>
      </c>
      <c r="F40" s="115" t="s">
        <v>656</v>
      </c>
      <c r="G40" s="116" t="s">
        <v>844</v>
      </c>
      <c r="H40" s="116" t="s">
        <v>845</v>
      </c>
      <c r="I40" s="117" t="s">
        <v>846</v>
      </c>
      <c r="J40" s="425" t="s">
        <v>847</v>
      </c>
      <c r="K40" s="425" t="s">
        <v>848</v>
      </c>
      <c r="L40" s="114" t="s">
        <v>760</v>
      </c>
      <c r="M40" s="426" t="s">
        <v>738</v>
      </c>
      <c r="N40" s="429" t="s">
        <v>1174</v>
      </c>
      <c r="O40" s="429" t="s">
        <v>1175</v>
      </c>
      <c r="P40" s="115" t="s">
        <v>1154</v>
      </c>
      <c r="Q40" s="116" t="s">
        <v>134</v>
      </c>
      <c r="R40" s="116" t="s">
        <v>135</v>
      </c>
      <c r="S40" s="116" t="s">
        <v>135</v>
      </c>
      <c r="T40" s="116" t="s">
        <v>1083</v>
      </c>
    </row>
    <row r="41" spans="1:20" s="116" customFormat="1" ht="15.75">
      <c r="A41" s="114" t="s">
        <v>655</v>
      </c>
      <c r="B41" s="115" t="s">
        <v>537</v>
      </c>
      <c r="C41" s="115" t="s">
        <v>648</v>
      </c>
      <c r="D41" s="116" t="s">
        <v>625</v>
      </c>
      <c r="E41" s="116" t="s">
        <v>1017</v>
      </c>
      <c r="F41" s="115" t="s">
        <v>656</v>
      </c>
      <c r="G41" s="116" t="s">
        <v>849</v>
      </c>
      <c r="H41" s="116" t="s">
        <v>850</v>
      </c>
      <c r="I41" s="117" t="s">
        <v>851</v>
      </c>
      <c r="J41" s="425" t="s">
        <v>852</v>
      </c>
      <c r="K41" s="425" t="s">
        <v>853</v>
      </c>
      <c r="L41" s="114" t="s">
        <v>760</v>
      </c>
      <c r="M41" s="426" t="s">
        <v>832</v>
      </c>
      <c r="N41" s="429" t="s">
        <v>1176</v>
      </c>
      <c r="O41" s="429" t="s">
        <v>1046</v>
      </c>
      <c r="P41" s="115" t="s">
        <v>1154</v>
      </c>
      <c r="Q41" s="116" t="s">
        <v>134</v>
      </c>
      <c r="R41" s="116" t="s">
        <v>135</v>
      </c>
      <c r="S41" s="116" t="s">
        <v>135</v>
      </c>
      <c r="T41" s="116" t="s">
        <v>1038</v>
      </c>
    </row>
    <row r="42" spans="1:21" s="116" customFormat="1" ht="15.75">
      <c r="A42" s="114" t="s">
        <v>655</v>
      </c>
      <c r="B42" s="115" t="s">
        <v>537</v>
      </c>
      <c r="C42" s="115" t="s">
        <v>648</v>
      </c>
      <c r="D42" s="116" t="s">
        <v>625</v>
      </c>
      <c r="E42" s="116" t="s">
        <v>1017</v>
      </c>
      <c r="F42" s="115" t="s">
        <v>656</v>
      </c>
      <c r="G42" s="116" t="s">
        <v>755</v>
      </c>
      <c r="H42" s="116" t="s">
        <v>854</v>
      </c>
      <c r="I42" s="117" t="s">
        <v>855</v>
      </c>
      <c r="J42" s="425" t="s">
        <v>856</v>
      </c>
      <c r="K42" s="425" t="s">
        <v>857</v>
      </c>
      <c r="L42" s="114" t="s">
        <v>858</v>
      </c>
      <c r="M42" s="426" t="s">
        <v>859</v>
      </c>
      <c r="N42" s="429" t="s">
        <v>1059</v>
      </c>
      <c r="O42" s="429" t="s">
        <v>1155</v>
      </c>
      <c r="P42" s="115" t="s">
        <v>1173</v>
      </c>
      <c r="Q42" s="116" t="s">
        <v>134</v>
      </c>
      <c r="R42" s="116" t="s">
        <v>134</v>
      </c>
      <c r="S42" s="116" t="s">
        <v>135</v>
      </c>
      <c r="T42" s="116" t="s">
        <v>1083</v>
      </c>
      <c r="U42" s="116" t="s">
        <v>1083</v>
      </c>
    </row>
    <row r="43" spans="1:21" s="116" customFormat="1" ht="15.75">
      <c r="A43" s="114" t="s">
        <v>655</v>
      </c>
      <c r="B43" s="115" t="s">
        <v>537</v>
      </c>
      <c r="C43" s="115" t="s">
        <v>648</v>
      </c>
      <c r="D43" s="116" t="s">
        <v>625</v>
      </c>
      <c r="E43" s="116" t="s">
        <v>1017</v>
      </c>
      <c r="F43" s="115" t="s">
        <v>656</v>
      </c>
      <c r="G43" s="116" t="s">
        <v>745</v>
      </c>
      <c r="H43" s="116" t="s">
        <v>860</v>
      </c>
      <c r="I43" s="117" t="s">
        <v>861</v>
      </c>
      <c r="J43" s="425" t="s">
        <v>862</v>
      </c>
      <c r="K43" s="425" t="s">
        <v>863</v>
      </c>
      <c r="L43" s="114" t="s">
        <v>858</v>
      </c>
      <c r="M43" s="426" t="s">
        <v>864</v>
      </c>
      <c r="N43" s="429" t="s">
        <v>1059</v>
      </c>
      <c r="O43" s="429" t="s">
        <v>1155</v>
      </c>
      <c r="P43" s="115" t="s">
        <v>1154</v>
      </c>
      <c r="Q43" s="116" t="s">
        <v>135</v>
      </c>
      <c r="R43" s="116" t="s">
        <v>134</v>
      </c>
      <c r="S43" s="116" t="s">
        <v>135</v>
      </c>
      <c r="U43" s="116" t="s">
        <v>1127</v>
      </c>
    </row>
    <row r="44" spans="1:21" s="116" customFormat="1" ht="15.75">
      <c r="A44" s="114" t="s">
        <v>655</v>
      </c>
      <c r="B44" s="115" t="s">
        <v>537</v>
      </c>
      <c r="C44" s="115" t="s">
        <v>648</v>
      </c>
      <c r="D44" s="116" t="s">
        <v>625</v>
      </c>
      <c r="E44" s="116" t="s">
        <v>1017</v>
      </c>
      <c r="F44" s="115" t="s">
        <v>656</v>
      </c>
      <c r="G44" s="116" t="s">
        <v>865</v>
      </c>
      <c r="H44" s="116" t="s">
        <v>866</v>
      </c>
      <c r="I44" s="117" t="s">
        <v>867</v>
      </c>
      <c r="J44" s="425" t="s">
        <v>868</v>
      </c>
      <c r="K44" s="425" t="s">
        <v>869</v>
      </c>
      <c r="L44" s="114" t="s">
        <v>858</v>
      </c>
      <c r="M44" s="427" t="s">
        <v>870</v>
      </c>
      <c r="N44" s="429" t="s">
        <v>1059</v>
      </c>
      <c r="O44" s="429" t="s">
        <v>1155</v>
      </c>
      <c r="P44" s="115" t="s">
        <v>1154</v>
      </c>
      <c r="Q44" s="116" t="s">
        <v>134</v>
      </c>
      <c r="R44" s="116" t="s">
        <v>134</v>
      </c>
      <c r="S44" s="116" t="s">
        <v>135</v>
      </c>
      <c r="T44" s="116" t="s">
        <v>1127</v>
      </c>
      <c r="U44" s="116" t="s">
        <v>1033</v>
      </c>
    </row>
    <row r="45" spans="1:21" s="116" customFormat="1" ht="15.75">
      <c r="A45" s="114" t="s">
        <v>655</v>
      </c>
      <c r="B45" s="115" t="s">
        <v>537</v>
      </c>
      <c r="C45" s="115" t="s">
        <v>648</v>
      </c>
      <c r="D45" s="116" t="s">
        <v>625</v>
      </c>
      <c r="E45" s="116" t="s">
        <v>1017</v>
      </c>
      <c r="F45" s="115" t="s">
        <v>656</v>
      </c>
      <c r="G45" s="116" t="s">
        <v>692</v>
      </c>
      <c r="H45" s="116" t="s">
        <v>871</v>
      </c>
      <c r="I45" s="117" t="s">
        <v>872</v>
      </c>
      <c r="J45" s="425" t="s">
        <v>873</v>
      </c>
      <c r="K45" s="425" t="s">
        <v>874</v>
      </c>
      <c r="L45" s="114" t="s">
        <v>858</v>
      </c>
      <c r="M45" s="427" t="s">
        <v>875</v>
      </c>
      <c r="N45" s="429" t="s">
        <v>1059</v>
      </c>
      <c r="O45" s="429" t="s">
        <v>1160</v>
      </c>
      <c r="P45" s="115" t="s">
        <v>1154</v>
      </c>
      <c r="Q45" s="116" t="s">
        <v>134</v>
      </c>
      <c r="R45" s="116" t="s">
        <v>134</v>
      </c>
      <c r="S45" s="116" t="s">
        <v>135</v>
      </c>
      <c r="T45" s="116" t="s">
        <v>1033</v>
      </c>
      <c r="U45" s="116" t="s">
        <v>1083</v>
      </c>
    </row>
    <row r="46" spans="1:21" s="116" customFormat="1" ht="15.75">
      <c r="A46" s="114" t="s">
        <v>655</v>
      </c>
      <c r="B46" s="115" t="s">
        <v>537</v>
      </c>
      <c r="C46" s="115" t="s">
        <v>648</v>
      </c>
      <c r="D46" s="116" t="s">
        <v>625</v>
      </c>
      <c r="E46" s="116" t="s">
        <v>1017</v>
      </c>
      <c r="F46" s="115" t="s">
        <v>656</v>
      </c>
      <c r="G46" s="116" t="s">
        <v>876</v>
      </c>
      <c r="H46" s="116" t="s">
        <v>803</v>
      </c>
      <c r="I46" s="117" t="s">
        <v>730</v>
      </c>
      <c r="J46" s="425" t="s">
        <v>877</v>
      </c>
      <c r="K46" s="425" t="s">
        <v>878</v>
      </c>
      <c r="L46" s="114" t="s">
        <v>858</v>
      </c>
      <c r="M46" s="427" t="s">
        <v>879</v>
      </c>
      <c r="N46" s="429" t="s">
        <v>1059</v>
      </c>
      <c r="O46" s="429" t="s">
        <v>1170</v>
      </c>
      <c r="P46" s="115" t="s">
        <v>1154</v>
      </c>
      <c r="Q46" s="116" t="s">
        <v>135</v>
      </c>
      <c r="R46" s="116" t="s">
        <v>134</v>
      </c>
      <c r="S46" s="116" t="s">
        <v>135</v>
      </c>
      <c r="U46" s="116" t="s">
        <v>1033</v>
      </c>
    </row>
    <row r="47" spans="1:21" s="116" customFormat="1" ht="15.75">
      <c r="A47" s="114" t="s">
        <v>655</v>
      </c>
      <c r="B47" s="115" t="s">
        <v>537</v>
      </c>
      <c r="C47" s="115" t="s">
        <v>648</v>
      </c>
      <c r="D47" s="116" t="s">
        <v>625</v>
      </c>
      <c r="E47" s="116" t="s">
        <v>1017</v>
      </c>
      <c r="F47" s="115" t="s">
        <v>656</v>
      </c>
      <c r="G47" s="116" t="s">
        <v>880</v>
      </c>
      <c r="H47" s="116" t="s">
        <v>881</v>
      </c>
      <c r="I47" s="117" t="s">
        <v>882</v>
      </c>
      <c r="J47" s="425" t="s">
        <v>883</v>
      </c>
      <c r="K47" s="425" t="s">
        <v>884</v>
      </c>
      <c r="L47" s="114" t="s">
        <v>858</v>
      </c>
      <c r="M47" s="427" t="s">
        <v>885</v>
      </c>
      <c r="N47" s="429" t="s">
        <v>1059</v>
      </c>
      <c r="O47" s="429" t="s">
        <v>1177</v>
      </c>
      <c r="P47" s="115" t="s">
        <v>1154</v>
      </c>
      <c r="Q47" s="116" t="s">
        <v>134</v>
      </c>
      <c r="R47" s="116" t="s">
        <v>134</v>
      </c>
      <c r="S47" s="116" t="s">
        <v>135</v>
      </c>
      <c r="T47" s="116" t="s">
        <v>1127</v>
      </c>
      <c r="U47" s="116" t="s">
        <v>1127</v>
      </c>
    </row>
    <row r="48" spans="1:20" s="116" customFormat="1" ht="15.75">
      <c r="A48" s="114" t="s">
        <v>655</v>
      </c>
      <c r="B48" s="115" t="s">
        <v>537</v>
      </c>
      <c r="C48" s="115" t="s">
        <v>648</v>
      </c>
      <c r="D48" s="116" t="s">
        <v>625</v>
      </c>
      <c r="E48" s="116" t="s">
        <v>1017</v>
      </c>
      <c r="F48" s="115" t="s">
        <v>656</v>
      </c>
      <c r="G48" s="116" t="s">
        <v>880</v>
      </c>
      <c r="H48" s="116" t="s">
        <v>886</v>
      </c>
      <c r="I48" s="117" t="s">
        <v>659</v>
      </c>
      <c r="J48" s="425" t="s">
        <v>887</v>
      </c>
      <c r="K48" s="425" t="s">
        <v>884</v>
      </c>
      <c r="L48" s="114" t="s">
        <v>858</v>
      </c>
      <c r="M48" s="115" t="s">
        <v>888</v>
      </c>
      <c r="N48" s="429" t="s">
        <v>1059</v>
      </c>
      <c r="O48" s="429" t="s">
        <v>1155</v>
      </c>
      <c r="P48" s="115" t="s">
        <v>1154</v>
      </c>
      <c r="Q48" s="116" t="s">
        <v>134</v>
      </c>
      <c r="R48" s="116" t="s">
        <v>135</v>
      </c>
      <c r="S48" s="116" t="s">
        <v>135</v>
      </c>
      <c r="T48" s="116" t="s">
        <v>1083</v>
      </c>
    </row>
    <row r="49" spans="1:20" s="116" customFormat="1" ht="15.75">
      <c r="A49" s="114" t="s">
        <v>655</v>
      </c>
      <c r="B49" s="115" t="s">
        <v>537</v>
      </c>
      <c r="C49" s="115" t="s">
        <v>648</v>
      </c>
      <c r="D49" s="116" t="s">
        <v>625</v>
      </c>
      <c r="E49" s="116" t="s">
        <v>1017</v>
      </c>
      <c r="F49" s="115" t="s">
        <v>656</v>
      </c>
      <c r="G49" s="116" t="s">
        <v>889</v>
      </c>
      <c r="H49" s="116" t="s">
        <v>890</v>
      </c>
      <c r="I49" s="117" t="s">
        <v>891</v>
      </c>
      <c r="J49" s="425" t="s">
        <v>892</v>
      </c>
      <c r="K49" s="425" t="s">
        <v>893</v>
      </c>
      <c r="L49" s="114" t="s">
        <v>858</v>
      </c>
      <c r="M49" s="427" t="s">
        <v>894</v>
      </c>
      <c r="N49" s="429" t="s">
        <v>1171</v>
      </c>
      <c r="O49" s="429" t="s">
        <v>1178</v>
      </c>
      <c r="P49" s="115" t="s">
        <v>1154</v>
      </c>
      <c r="Q49" s="116" t="s">
        <v>134</v>
      </c>
      <c r="R49" s="116" t="s">
        <v>135</v>
      </c>
      <c r="S49" s="116" t="s">
        <v>135</v>
      </c>
      <c r="T49" s="116" t="s">
        <v>1033</v>
      </c>
    </row>
    <row r="50" spans="1:20" s="116" customFormat="1" ht="15.75">
      <c r="A50" s="114" t="s">
        <v>655</v>
      </c>
      <c r="B50" s="115" t="s">
        <v>537</v>
      </c>
      <c r="C50" s="115" t="s">
        <v>648</v>
      </c>
      <c r="D50" s="116" t="s">
        <v>625</v>
      </c>
      <c r="E50" s="116" t="s">
        <v>1017</v>
      </c>
      <c r="F50" s="115" t="s">
        <v>656</v>
      </c>
      <c r="G50" s="116" t="s">
        <v>895</v>
      </c>
      <c r="H50" s="116" t="s">
        <v>896</v>
      </c>
      <c r="I50" s="117" t="s">
        <v>882</v>
      </c>
      <c r="J50" s="425" t="s">
        <v>897</v>
      </c>
      <c r="K50" s="425" t="s">
        <v>898</v>
      </c>
      <c r="L50" s="114" t="s">
        <v>858</v>
      </c>
      <c r="M50" s="427" t="s">
        <v>899</v>
      </c>
      <c r="N50" s="429" t="s">
        <v>1171</v>
      </c>
      <c r="O50" s="429" t="s">
        <v>1178</v>
      </c>
      <c r="P50" s="115" t="s">
        <v>1154</v>
      </c>
      <c r="Q50" s="116" t="s">
        <v>134</v>
      </c>
      <c r="R50" s="116" t="s">
        <v>135</v>
      </c>
      <c r="S50" s="116" t="s">
        <v>135</v>
      </c>
      <c r="T50" s="116" t="s">
        <v>1033</v>
      </c>
    </row>
    <row r="51" spans="1:21" s="116" customFormat="1" ht="15.75">
      <c r="A51" s="114" t="s">
        <v>655</v>
      </c>
      <c r="B51" s="115" t="s">
        <v>537</v>
      </c>
      <c r="C51" s="115" t="s">
        <v>648</v>
      </c>
      <c r="D51" s="116" t="s">
        <v>625</v>
      </c>
      <c r="E51" s="116" t="s">
        <v>1017</v>
      </c>
      <c r="F51" s="115" t="s">
        <v>656</v>
      </c>
      <c r="G51" s="116" t="s">
        <v>755</v>
      </c>
      <c r="H51" s="116" t="s">
        <v>900</v>
      </c>
      <c r="I51" s="117" t="s">
        <v>901</v>
      </c>
      <c r="J51" s="425" t="s">
        <v>902</v>
      </c>
      <c r="K51" s="425" t="s">
        <v>869</v>
      </c>
      <c r="L51" s="114" t="s">
        <v>858</v>
      </c>
      <c r="M51" s="427" t="s">
        <v>1179</v>
      </c>
      <c r="N51" s="429" t="s">
        <v>1053</v>
      </c>
      <c r="O51" s="429" t="s">
        <v>1160</v>
      </c>
      <c r="P51" s="115" t="s">
        <v>1154</v>
      </c>
      <c r="Q51" s="116" t="s">
        <v>134</v>
      </c>
      <c r="R51" s="116" t="s">
        <v>134</v>
      </c>
      <c r="S51" s="116" t="s">
        <v>135</v>
      </c>
      <c r="T51" s="116" t="s">
        <v>1083</v>
      </c>
      <c r="U51" s="116" t="s">
        <v>1083</v>
      </c>
    </row>
    <row r="52" spans="1:20" s="116" customFormat="1" ht="15.75">
      <c r="A52" s="114" t="s">
        <v>655</v>
      </c>
      <c r="B52" s="115" t="s">
        <v>537</v>
      </c>
      <c r="C52" s="115" t="s">
        <v>648</v>
      </c>
      <c r="D52" s="116" t="s">
        <v>625</v>
      </c>
      <c r="E52" s="116" t="s">
        <v>1017</v>
      </c>
      <c r="F52" s="115" t="s">
        <v>656</v>
      </c>
      <c r="G52" s="116" t="s">
        <v>903</v>
      </c>
      <c r="H52" s="116" t="s">
        <v>904</v>
      </c>
      <c r="I52" s="117" t="s">
        <v>905</v>
      </c>
      <c r="J52" s="425" t="s">
        <v>906</v>
      </c>
      <c r="K52" s="425" t="s">
        <v>907</v>
      </c>
      <c r="L52" s="114" t="s">
        <v>858</v>
      </c>
      <c r="M52" s="427" t="s">
        <v>1180</v>
      </c>
      <c r="N52" s="429" t="s">
        <v>1053</v>
      </c>
      <c r="O52" s="429" t="s">
        <v>1160</v>
      </c>
      <c r="P52" s="115" t="s">
        <v>1173</v>
      </c>
      <c r="Q52" s="116" t="s">
        <v>134</v>
      </c>
      <c r="R52" s="116" t="s">
        <v>135</v>
      </c>
      <c r="S52" s="116" t="s">
        <v>135</v>
      </c>
      <c r="T52" s="116" t="s">
        <v>1033</v>
      </c>
    </row>
    <row r="53" spans="1:20" s="116" customFormat="1" ht="15.75">
      <c r="A53" s="114" t="s">
        <v>655</v>
      </c>
      <c r="B53" s="115" t="s">
        <v>537</v>
      </c>
      <c r="C53" s="115" t="s">
        <v>648</v>
      </c>
      <c r="D53" s="116" t="s">
        <v>625</v>
      </c>
      <c r="E53" s="116" t="s">
        <v>1017</v>
      </c>
      <c r="F53" s="115" t="s">
        <v>656</v>
      </c>
      <c r="G53" s="116" t="s">
        <v>908</v>
      </c>
      <c r="H53" s="116" t="s">
        <v>909</v>
      </c>
      <c r="I53" s="117" t="s">
        <v>910</v>
      </c>
      <c r="J53" s="425" t="s">
        <v>911</v>
      </c>
      <c r="K53" s="425" t="s">
        <v>912</v>
      </c>
      <c r="L53" s="114" t="s">
        <v>913</v>
      </c>
      <c r="M53" s="427" t="s">
        <v>914</v>
      </c>
      <c r="N53" s="429" t="s">
        <v>1059</v>
      </c>
      <c r="O53" s="429" t="s">
        <v>1181</v>
      </c>
      <c r="P53" s="115" t="s">
        <v>1154</v>
      </c>
      <c r="Q53" s="116" t="s">
        <v>134</v>
      </c>
      <c r="R53" s="116" t="s">
        <v>135</v>
      </c>
      <c r="S53" s="116" t="s">
        <v>135</v>
      </c>
      <c r="T53" s="116" t="s">
        <v>1033</v>
      </c>
    </row>
    <row r="54" spans="1:20" s="116" customFormat="1" ht="15.75">
      <c r="A54" s="114" t="s">
        <v>655</v>
      </c>
      <c r="B54" s="115" t="s">
        <v>537</v>
      </c>
      <c r="C54" s="115" t="s">
        <v>648</v>
      </c>
      <c r="D54" s="116" t="s">
        <v>625</v>
      </c>
      <c r="E54" s="116" t="s">
        <v>1017</v>
      </c>
      <c r="F54" s="115" t="s">
        <v>656</v>
      </c>
      <c r="G54" s="116" t="s">
        <v>692</v>
      </c>
      <c r="H54" s="116" t="s">
        <v>915</v>
      </c>
      <c r="I54" s="117" t="s">
        <v>916</v>
      </c>
      <c r="J54" s="425" t="s">
        <v>917</v>
      </c>
      <c r="K54" s="425" t="s">
        <v>918</v>
      </c>
      <c r="L54" s="114" t="s">
        <v>913</v>
      </c>
      <c r="M54" s="427" t="s">
        <v>919</v>
      </c>
      <c r="N54" s="429" t="s">
        <v>1059</v>
      </c>
      <c r="O54" s="429" t="s">
        <v>1160</v>
      </c>
      <c r="P54" s="115" t="s">
        <v>1154</v>
      </c>
      <c r="Q54" s="116" t="s">
        <v>134</v>
      </c>
      <c r="R54" s="116" t="s">
        <v>135</v>
      </c>
      <c r="S54" s="116" t="s">
        <v>135</v>
      </c>
      <c r="T54" s="116" t="s">
        <v>1033</v>
      </c>
    </row>
    <row r="55" spans="1:20" s="116" customFormat="1" ht="15.75">
      <c r="A55" s="114" t="s">
        <v>655</v>
      </c>
      <c r="B55" s="115" t="s">
        <v>537</v>
      </c>
      <c r="C55" s="115" t="s">
        <v>648</v>
      </c>
      <c r="D55" s="116" t="s">
        <v>625</v>
      </c>
      <c r="E55" s="116" t="s">
        <v>1017</v>
      </c>
      <c r="F55" s="115" t="s">
        <v>656</v>
      </c>
      <c r="G55" s="116" t="s">
        <v>657</v>
      </c>
      <c r="H55" s="116" t="s">
        <v>920</v>
      </c>
      <c r="I55" s="117" t="s">
        <v>813</v>
      </c>
      <c r="J55" s="425" t="s">
        <v>921</v>
      </c>
      <c r="K55" s="425" t="s">
        <v>922</v>
      </c>
      <c r="L55" s="114" t="s">
        <v>913</v>
      </c>
      <c r="M55" s="427" t="s">
        <v>923</v>
      </c>
      <c r="N55" s="429" t="s">
        <v>1182</v>
      </c>
      <c r="O55" s="429" t="s">
        <v>1183</v>
      </c>
      <c r="P55" s="115" t="s">
        <v>1154</v>
      </c>
      <c r="Q55" s="116" t="s">
        <v>134</v>
      </c>
      <c r="R55" s="116" t="s">
        <v>135</v>
      </c>
      <c r="S55" s="116" t="s">
        <v>135</v>
      </c>
      <c r="T55" s="116" t="s">
        <v>1083</v>
      </c>
    </row>
    <row r="56" spans="1:20" s="116" customFormat="1" ht="15.75">
      <c r="A56" s="114" t="s">
        <v>655</v>
      </c>
      <c r="B56" s="115" t="s">
        <v>537</v>
      </c>
      <c r="C56" s="115" t="s">
        <v>648</v>
      </c>
      <c r="D56" s="116" t="s">
        <v>625</v>
      </c>
      <c r="E56" s="116" t="s">
        <v>1017</v>
      </c>
      <c r="F56" s="115" t="s">
        <v>656</v>
      </c>
      <c r="G56" s="116" t="s">
        <v>698</v>
      </c>
      <c r="H56" s="116" t="s">
        <v>924</v>
      </c>
      <c r="I56" s="117" t="s">
        <v>925</v>
      </c>
      <c r="J56" s="425" t="s">
        <v>926</v>
      </c>
      <c r="K56" s="425" t="s">
        <v>922</v>
      </c>
      <c r="L56" s="114" t="s">
        <v>913</v>
      </c>
      <c r="M56" s="427" t="s">
        <v>927</v>
      </c>
      <c r="N56" s="429" t="s">
        <v>1184</v>
      </c>
      <c r="O56" s="429" t="s">
        <v>1183</v>
      </c>
      <c r="P56" s="115" t="s">
        <v>1154</v>
      </c>
      <c r="Q56" s="116" t="s">
        <v>134</v>
      </c>
      <c r="R56" s="116" t="s">
        <v>135</v>
      </c>
      <c r="S56" s="116" t="s">
        <v>135</v>
      </c>
      <c r="T56" s="116" t="s">
        <v>1033</v>
      </c>
    </row>
    <row r="57" spans="1:20" s="116" customFormat="1" ht="15.75">
      <c r="A57" s="114" t="s">
        <v>655</v>
      </c>
      <c r="B57" s="115" t="s">
        <v>537</v>
      </c>
      <c r="C57" s="115" t="s">
        <v>648</v>
      </c>
      <c r="D57" s="116" t="s">
        <v>625</v>
      </c>
      <c r="E57" s="116" t="s">
        <v>1017</v>
      </c>
      <c r="F57" s="115" t="s">
        <v>656</v>
      </c>
      <c r="G57" s="116" t="s">
        <v>928</v>
      </c>
      <c r="H57" s="116" t="s">
        <v>886</v>
      </c>
      <c r="I57" s="117" t="s">
        <v>929</v>
      </c>
      <c r="J57" s="425" t="s">
        <v>930</v>
      </c>
      <c r="K57" s="425" t="s">
        <v>931</v>
      </c>
      <c r="L57" s="114" t="s">
        <v>913</v>
      </c>
      <c r="M57" s="427" t="s">
        <v>932</v>
      </c>
      <c r="N57" s="429" t="s">
        <v>1185</v>
      </c>
      <c r="O57" s="429" t="s">
        <v>1160</v>
      </c>
      <c r="P57" s="115" t="s">
        <v>1154</v>
      </c>
      <c r="Q57" s="116" t="s">
        <v>134</v>
      </c>
      <c r="R57" s="116" t="s">
        <v>135</v>
      </c>
      <c r="S57" s="116" t="s">
        <v>135</v>
      </c>
      <c r="T57" s="116" t="s">
        <v>1127</v>
      </c>
    </row>
    <row r="58" spans="1:20" s="116" customFormat="1" ht="15.75">
      <c r="A58" s="114" t="s">
        <v>655</v>
      </c>
      <c r="B58" s="115" t="s">
        <v>537</v>
      </c>
      <c r="C58" s="115" t="s">
        <v>648</v>
      </c>
      <c r="D58" s="116" t="s">
        <v>625</v>
      </c>
      <c r="E58" s="116" t="s">
        <v>1017</v>
      </c>
      <c r="F58" s="115" t="s">
        <v>656</v>
      </c>
      <c r="G58" s="116" t="s">
        <v>933</v>
      </c>
      <c r="H58" s="116" t="s">
        <v>934</v>
      </c>
      <c r="I58" s="117" t="s">
        <v>793</v>
      </c>
      <c r="J58" s="425" t="s">
        <v>935</v>
      </c>
      <c r="K58" s="425" t="s">
        <v>936</v>
      </c>
      <c r="L58" s="114" t="s">
        <v>913</v>
      </c>
      <c r="M58" s="427" t="s">
        <v>697</v>
      </c>
      <c r="N58" s="429" t="s">
        <v>1156</v>
      </c>
      <c r="O58" s="429" t="s">
        <v>1160</v>
      </c>
      <c r="P58" s="115" t="s">
        <v>1154</v>
      </c>
      <c r="Q58" s="116" t="s">
        <v>134</v>
      </c>
      <c r="R58" s="116" t="s">
        <v>135</v>
      </c>
      <c r="S58" s="116" t="s">
        <v>135</v>
      </c>
      <c r="T58" s="116" t="s">
        <v>1033</v>
      </c>
    </row>
    <row r="59" spans="1:20" s="116" customFormat="1" ht="15.75">
      <c r="A59" s="114" t="s">
        <v>655</v>
      </c>
      <c r="B59" s="115" t="s">
        <v>537</v>
      </c>
      <c r="C59" s="115" t="s">
        <v>648</v>
      </c>
      <c r="D59" s="116" t="s">
        <v>625</v>
      </c>
      <c r="E59" s="116" t="s">
        <v>1017</v>
      </c>
      <c r="F59" s="115" t="s">
        <v>656</v>
      </c>
      <c r="G59" s="122" t="s">
        <v>937</v>
      </c>
      <c r="H59" s="122" t="s">
        <v>938</v>
      </c>
      <c r="I59" s="117" t="s">
        <v>939</v>
      </c>
      <c r="J59" s="425" t="s">
        <v>940</v>
      </c>
      <c r="K59" s="425" t="s">
        <v>941</v>
      </c>
      <c r="L59" s="428" t="s">
        <v>913</v>
      </c>
      <c r="M59" s="115" t="s">
        <v>942</v>
      </c>
      <c r="N59" s="429" t="s">
        <v>1156</v>
      </c>
      <c r="O59" s="429" t="s">
        <v>1160</v>
      </c>
      <c r="P59" s="115" t="s">
        <v>1154</v>
      </c>
      <c r="Q59" s="116" t="s">
        <v>134</v>
      </c>
      <c r="R59" s="116" t="s">
        <v>135</v>
      </c>
      <c r="S59" s="116" t="s">
        <v>135</v>
      </c>
      <c r="T59" s="116" t="s">
        <v>1033</v>
      </c>
    </row>
    <row r="60" spans="1:20" s="116" customFormat="1" ht="15.75">
      <c r="A60" s="114" t="s">
        <v>655</v>
      </c>
      <c r="B60" s="115" t="s">
        <v>537</v>
      </c>
      <c r="C60" s="115" t="s">
        <v>648</v>
      </c>
      <c r="D60" s="116" t="s">
        <v>625</v>
      </c>
      <c r="E60" s="116" t="s">
        <v>1017</v>
      </c>
      <c r="F60" s="115" t="s">
        <v>656</v>
      </c>
      <c r="G60" s="122" t="s">
        <v>943</v>
      </c>
      <c r="H60" s="122" t="s">
        <v>944</v>
      </c>
      <c r="I60" s="117" t="s">
        <v>882</v>
      </c>
      <c r="J60" s="425" t="s">
        <v>945</v>
      </c>
      <c r="K60" s="425" t="s">
        <v>946</v>
      </c>
      <c r="L60" s="428" t="s">
        <v>913</v>
      </c>
      <c r="M60" s="115" t="s">
        <v>875</v>
      </c>
      <c r="N60" s="429" t="s">
        <v>1182</v>
      </c>
      <c r="O60" s="429" t="s">
        <v>1160</v>
      </c>
      <c r="P60" s="115" t="s">
        <v>1154</v>
      </c>
      <c r="Q60" s="116" t="s">
        <v>134</v>
      </c>
      <c r="R60" s="116" t="s">
        <v>135</v>
      </c>
      <c r="S60" s="116" t="s">
        <v>135</v>
      </c>
      <c r="T60" s="116" t="s">
        <v>1127</v>
      </c>
    </row>
    <row r="61" spans="1:20" s="116" customFormat="1" ht="15.75">
      <c r="A61" s="114" t="s">
        <v>655</v>
      </c>
      <c r="B61" s="115" t="s">
        <v>537</v>
      </c>
      <c r="C61" s="115" t="s">
        <v>648</v>
      </c>
      <c r="D61" s="116" t="s">
        <v>625</v>
      </c>
      <c r="E61" s="116" t="s">
        <v>1017</v>
      </c>
      <c r="F61" s="115" t="s">
        <v>656</v>
      </c>
      <c r="G61" s="122" t="s">
        <v>947</v>
      </c>
      <c r="H61" s="122" t="s">
        <v>948</v>
      </c>
      <c r="I61" s="117" t="s">
        <v>682</v>
      </c>
      <c r="J61" s="425" t="s">
        <v>949</v>
      </c>
      <c r="K61" s="425" t="s">
        <v>950</v>
      </c>
      <c r="L61" s="428" t="s">
        <v>913</v>
      </c>
      <c r="M61" s="115" t="s">
        <v>951</v>
      </c>
      <c r="N61" s="429" t="s">
        <v>1185</v>
      </c>
      <c r="O61" s="429" t="s">
        <v>1167</v>
      </c>
      <c r="P61" s="115" t="s">
        <v>1173</v>
      </c>
      <c r="Q61" s="116" t="s">
        <v>134</v>
      </c>
      <c r="R61" s="116" t="s">
        <v>135</v>
      </c>
      <c r="S61" s="116" t="s">
        <v>135</v>
      </c>
      <c r="T61" s="116" t="s">
        <v>1033</v>
      </c>
    </row>
    <row r="62" spans="1:20" s="116" customFormat="1" ht="15.75">
      <c r="A62" s="114" t="s">
        <v>655</v>
      </c>
      <c r="B62" s="115" t="s">
        <v>537</v>
      </c>
      <c r="C62" s="115" t="s">
        <v>648</v>
      </c>
      <c r="D62" s="116" t="s">
        <v>625</v>
      </c>
      <c r="E62" s="116" t="s">
        <v>1017</v>
      </c>
      <c r="F62" s="115" t="s">
        <v>656</v>
      </c>
      <c r="G62" s="122" t="s">
        <v>716</v>
      </c>
      <c r="H62" s="122" t="s">
        <v>952</v>
      </c>
      <c r="I62" s="117" t="s">
        <v>953</v>
      </c>
      <c r="J62" s="425" t="s">
        <v>954</v>
      </c>
      <c r="K62" s="425" t="s">
        <v>955</v>
      </c>
      <c r="L62" s="428" t="s">
        <v>913</v>
      </c>
      <c r="M62" s="115" t="s">
        <v>956</v>
      </c>
      <c r="N62" s="429" t="s">
        <v>1186</v>
      </c>
      <c r="O62" s="429" t="s">
        <v>1187</v>
      </c>
      <c r="P62" s="115" t="s">
        <v>1172</v>
      </c>
      <c r="Q62" s="116" t="s">
        <v>134</v>
      </c>
      <c r="R62" s="116" t="s">
        <v>135</v>
      </c>
      <c r="S62" s="116" t="s">
        <v>135</v>
      </c>
      <c r="T62" s="116" t="s">
        <v>1127</v>
      </c>
    </row>
    <row r="63" spans="1:20" s="116" customFormat="1" ht="15.75">
      <c r="A63" s="114" t="s">
        <v>655</v>
      </c>
      <c r="B63" s="115" t="s">
        <v>537</v>
      </c>
      <c r="C63" s="115" t="s">
        <v>648</v>
      </c>
      <c r="D63" s="116" t="s">
        <v>625</v>
      </c>
      <c r="E63" s="116" t="s">
        <v>1017</v>
      </c>
      <c r="F63" s="115" t="s">
        <v>656</v>
      </c>
      <c r="G63" s="122" t="s">
        <v>957</v>
      </c>
      <c r="H63" s="122" t="s">
        <v>958</v>
      </c>
      <c r="I63" s="117" t="s">
        <v>730</v>
      </c>
      <c r="J63" s="425" t="s">
        <v>959</v>
      </c>
      <c r="K63" s="425" t="s">
        <v>960</v>
      </c>
      <c r="L63" s="428" t="s">
        <v>913</v>
      </c>
      <c r="M63" s="115" t="s">
        <v>961</v>
      </c>
      <c r="N63" s="429" t="s">
        <v>1188</v>
      </c>
      <c r="O63" s="429" t="s">
        <v>1160</v>
      </c>
      <c r="P63" s="115" t="s">
        <v>1173</v>
      </c>
      <c r="Q63" s="116" t="s">
        <v>134</v>
      </c>
      <c r="R63" s="116" t="s">
        <v>135</v>
      </c>
      <c r="S63" s="116" t="s">
        <v>135</v>
      </c>
      <c r="T63" s="116" t="s">
        <v>1033</v>
      </c>
    </row>
    <row r="64" spans="1:20" s="116" customFormat="1" ht="15.75">
      <c r="A64" s="114" t="s">
        <v>655</v>
      </c>
      <c r="B64" s="115" t="s">
        <v>537</v>
      </c>
      <c r="C64" s="115" t="s">
        <v>648</v>
      </c>
      <c r="D64" s="116" t="s">
        <v>625</v>
      </c>
      <c r="E64" s="116" t="s">
        <v>1017</v>
      </c>
      <c r="F64" s="115" t="s">
        <v>656</v>
      </c>
      <c r="G64" s="122" t="s">
        <v>962</v>
      </c>
      <c r="H64" s="122" t="s">
        <v>963</v>
      </c>
      <c r="I64" s="117" t="s">
        <v>964</v>
      </c>
      <c r="J64" s="425" t="s">
        <v>965</v>
      </c>
      <c r="K64" s="425" t="s">
        <v>966</v>
      </c>
      <c r="L64" s="428" t="s">
        <v>913</v>
      </c>
      <c r="M64" s="426" t="s">
        <v>961</v>
      </c>
      <c r="N64" s="429" t="s">
        <v>1189</v>
      </c>
      <c r="O64" s="429" t="s">
        <v>1160</v>
      </c>
      <c r="P64" s="115" t="s">
        <v>1154</v>
      </c>
      <c r="Q64" s="116" t="s">
        <v>134</v>
      </c>
      <c r="R64" s="116" t="s">
        <v>135</v>
      </c>
      <c r="S64" s="116" t="s">
        <v>135</v>
      </c>
      <c r="T64" s="116" t="s">
        <v>1083</v>
      </c>
    </row>
    <row r="65" spans="1:21" s="116" customFormat="1" ht="15.75">
      <c r="A65" s="114" t="s">
        <v>655</v>
      </c>
      <c r="B65" s="115" t="s">
        <v>537</v>
      </c>
      <c r="C65" s="115" t="s">
        <v>648</v>
      </c>
      <c r="D65" s="116" t="s">
        <v>625</v>
      </c>
      <c r="E65" s="116" t="s">
        <v>1017</v>
      </c>
      <c r="F65" s="115" t="s">
        <v>656</v>
      </c>
      <c r="G65" s="122" t="s">
        <v>967</v>
      </c>
      <c r="H65" s="122" t="s">
        <v>808</v>
      </c>
      <c r="I65" s="117" t="s">
        <v>968</v>
      </c>
      <c r="J65" s="425" t="s">
        <v>969</v>
      </c>
      <c r="K65" s="425" t="s">
        <v>970</v>
      </c>
      <c r="L65" s="428" t="s">
        <v>971</v>
      </c>
      <c r="M65" s="115" t="s">
        <v>1021</v>
      </c>
      <c r="N65" s="429" t="s">
        <v>1190</v>
      </c>
      <c r="O65" s="429" t="s">
        <v>1191</v>
      </c>
      <c r="P65" s="115" t="s">
        <v>1154</v>
      </c>
      <c r="Q65" s="116" t="s">
        <v>134</v>
      </c>
      <c r="R65" s="116" t="s">
        <v>134</v>
      </c>
      <c r="S65" s="116" t="s">
        <v>135</v>
      </c>
      <c r="T65" s="116" t="s">
        <v>1083</v>
      </c>
      <c r="U65" s="116" t="s">
        <v>1083</v>
      </c>
    </row>
    <row r="66" spans="1:21" s="116" customFormat="1" ht="15.75">
      <c r="A66" s="114" t="s">
        <v>655</v>
      </c>
      <c r="B66" s="115" t="s">
        <v>537</v>
      </c>
      <c r="C66" s="115" t="s">
        <v>648</v>
      </c>
      <c r="D66" s="116" t="s">
        <v>625</v>
      </c>
      <c r="E66" s="116" t="s">
        <v>1017</v>
      </c>
      <c r="F66" s="115" t="s">
        <v>656</v>
      </c>
      <c r="G66" s="122" t="s">
        <v>972</v>
      </c>
      <c r="H66" s="122" t="s">
        <v>973</v>
      </c>
      <c r="I66" s="117" t="s">
        <v>964</v>
      </c>
      <c r="J66" s="425" t="s">
        <v>974</v>
      </c>
      <c r="K66" s="425" t="s">
        <v>975</v>
      </c>
      <c r="L66" s="428" t="s">
        <v>971</v>
      </c>
      <c r="M66" s="115" t="s">
        <v>754</v>
      </c>
      <c r="N66" s="429" t="s">
        <v>1031</v>
      </c>
      <c r="O66" s="429" t="s">
        <v>1192</v>
      </c>
      <c r="P66" s="115" t="s">
        <v>1154</v>
      </c>
      <c r="Q66" s="116" t="s">
        <v>134</v>
      </c>
      <c r="R66" s="116" t="s">
        <v>134</v>
      </c>
      <c r="S66" s="116" t="s">
        <v>135</v>
      </c>
      <c r="T66" s="116" t="s">
        <v>1038</v>
      </c>
      <c r="U66" s="116" t="s">
        <v>1127</v>
      </c>
    </row>
    <row r="67" spans="1:20" s="116" customFormat="1" ht="15.75">
      <c r="A67" s="114" t="s">
        <v>655</v>
      </c>
      <c r="B67" s="115" t="s">
        <v>537</v>
      </c>
      <c r="C67" s="115" t="s">
        <v>648</v>
      </c>
      <c r="D67" s="116" t="s">
        <v>625</v>
      </c>
      <c r="E67" s="116" t="s">
        <v>1017</v>
      </c>
      <c r="F67" s="115" t="s">
        <v>656</v>
      </c>
      <c r="G67" s="122" t="s">
        <v>751</v>
      </c>
      <c r="H67" s="122" t="s">
        <v>976</v>
      </c>
      <c r="I67" s="117" t="s">
        <v>764</v>
      </c>
      <c r="J67" s="425" t="s">
        <v>977</v>
      </c>
      <c r="K67" s="425" t="s">
        <v>978</v>
      </c>
      <c r="L67" s="428" t="s">
        <v>971</v>
      </c>
      <c r="M67" s="115" t="s">
        <v>979</v>
      </c>
      <c r="N67" s="429" t="s">
        <v>1031</v>
      </c>
      <c r="O67" s="429" t="s">
        <v>1191</v>
      </c>
      <c r="P67" s="115" t="s">
        <v>1154</v>
      </c>
      <c r="Q67" s="116" t="s">
        <v>134</v>
      </c>
      <c r="R67" s="116" t="s">
        <v>135</v>
      </c>
      <c r="S67" s="116" t="s">
        <v>135</v>
      </c>
      <c r="T67" s="116" t="s">
        <v>1083</v>
      </c>
    </row>
    <row r="68" spans="1:20" s="116" customFormat="1" ht="15.75">
      <c r="A68" s="114" t="s">
        <v>655</v>
      </c>
      <c r="B68" s="115" t="s">
        <v>537</v>
      </c>
      <c r="C68" s="115" t="s">
        <v>648</v>
      </c>
      <c r="D68" s="116" t="s">
        <v>625</v>
      </c>
      <c r="E68" s="116" t="s">
        <v>1017</v>
      </c>
      <c r="F68" s="115" t="s">
        <v>656</v>
      </c>
      <c r="G68" s="122" t="s">
        <v>692</v>
      </c>
      <c r="H68" s="122" t="s">
        <v>980</v>
      </c>
      <c r="I68" s="117" t="s">
        <v>659</v>
      </c>
      <c r="J68" s="425" t="s">
        <v>981</v>
      </c>
      <c r="K68" s="425" t="s">
        <v>982</v>
      </c>
      <c r="L68" s="428" t="s">
        <v>971</v>
      </c>
      <c r="M68" s="115" t="s">
        <v>875</v>
      </c>
      <c r="N68" s="429" t="s">
        <v>1031</v>
      </c>
      <c r="O68" s="429" t="s">
        <v>1191</v>
      </c>
      <c r="P68" s="115" t="s">
        <v>1154</v>
      </c>
      <c r="Q68" s="116" t="s">
        <v>134</v>
      </c>
      <c r="R68" s="116" t="s">
        <v>135</v>
      </c>
      <c r="S68" s="116" t="s">
        <v>135</v>
      </c>
      <c r="T68" s="116" t="s">
        <v>1038</v>
      </c>
    </row>
    <row r="69" spans="1:20" s="116" customFormat="1" ht="15.75">
      <c r="A69" s="114" t="s">
        <v>655</v>
      </c>
      <c r="B69" s="115" t="s">
        <v>537</v>
      </c>
      <c r="C69" s="115" t="s">
        <v>648</v>
      </c>
      <c r="D69" s="116" t="s">
        <v>625</v>
      </c>
      <c r="E69" s="116" t="s">
        <v>1017</v>
      </c>
      <c r="F69" s="115" t="s">
        <v>656</v>
      </c>
      <c r="G69" s="122" t="s">
        <v>983</v>
      </c>
      <c r="H69" s="122" t="s">
        <v>984</v>
      </c>
      <c r="I69" s="117" t="s">
        <v>735</v>
      </c>
      <c r="J69" s="425" t="s">
        <v>985</v>
      </c>
      <c r="K69" s="425" t="s">
        <v>986</v>
      </c>
      <c r="L69" s="428" t="s">
        <v>971</v>
      </c>
      <c r="M69" s="115" t="s">
        <v>942</v>
      </c>
      <c r="N69" s="429" t="s">
        <v>1031</v>
      </c>
      <c r="O69" s="429" t="s">
        <v>1191</v>
      </c>
      <c r="P69" s="115" t="s">
        <v>1154</v>
      </c>
      <c r="Q69" s="116" t="s">
        <v>134</v>
      </c>
      <c r="R69" s="116" t="s">
        <v>135</v>
      </c>
      <c r="S69" s="116" t="s">
        <v>135</v>
      </c>
      <c r="T69" s="116" t="s">
        <v>1083</v>
      </c>
    </row>
    <row r="70" spans="1:21" s="116" customFormat="1" ht="15.75">
      <c r="A70" s="114" t="s">
        <v>655</v>
      </c>
      <c r="B70" s="115" t="s">
        <v>537</v>
      </c>
      <c r="C70" s="115" t="s">
        <v>648</v>
      </c>
      <c r="D70" s="116" t="s">
        <v>625</v>
      </c>
      <c r="E70" s="116" t="s">
        <v>1017</v>
      </c>
      <c r="F70" s="115" t="s">
        <v>656</v>
      </c>
      <c r="G70" s="122" t="s">
        <v>987</v>
      </c>
      <c r="H70" s="122" t="s">
        <v>687</v>
      </c>
      <c r="I70" s="117" t="s">
        <v>730</v>
      </c>
      <c r="J70" s="425" t="s">
        <v>988</v>
      </c>
      <c r="K70" s="425" t="s">
        <v>989</v>
      </c>
      <c r="L70" s="428" t="s">
        <v>971</v>
      </c>
      <c r="M70" s="115" t="s">
        <v>1022</v>
      </c>
      <c r="N70" s="429" t="s">
        <v>1193</v>
      </c>
      <c r="O70" s="429" t="s">
        <v>1191</v>
      </c>
      <c r="P70" s="115" t="s">
        <v>1154</v>
      </c>
      <c r="Q70" s="116" t="s">
        <v>135</v>
      </c>
      <c r="R70" s="116" t="s">
        <v>134</v>
      </c>
      <c r="S70" s="116" t="s">
        <v>135</v>
      </c>
      <c r="U70" s="116" t="s">
        <v>1083</v>
      </c>
    </row>
    <row r="71" spans="1:21" s="116" customFormat="1" ht="15.75">
      <c r="A71" s="114" t="s">
        <v>655</v>
      </c>
      <c r="B71" s="115" t="s">
        <v>537</v>
      </c>
      <c r="C71" s="115" t="s">
        <v>648</v>
      </c>
      <c r="D71" s="116" t="s">
        <v>625</v>
      </c>
      <c r="E71" s="116" t="s">
        <v>1017</v>
      </c>
      <c r="F71" s="115" t="s">
        <v>656</v>
      </c>
      <c r="G71" s="122" t="s">
        <v>990</v>
      </c>
      <c r="H71" s="122" t="s">
        <v>991</v>
      </c>
      <c r="I71" s="117" t="s">
        <v>992</v>
      </c>
      <c r="J71" s="425" t="s">
        <v>993</v>
      </c>
      <c r="K71" s="425" t="s">
        <v>994</v>
      </c>
      <c r="L71" s="428" t="s">
        <v>971</v>
      </c>
      <c r="M71" s="115" t="s">
        <v>1023</v>
      </c>
      <c r="N71" s="429" t="s">
        <v>1193</v>
      </c>
      <c r="O71" s="429" t="s">
        <v>1191</v>
      </c>
      <c r="P71" s="115" t="s">
        <v>1154</v>
      </c>
      <c r="Q71" s="116" t="s">
        <v>135</v>
      </c>
      <c r="R71" s="116" t="s">
        <v>134</v>
      </c>
      <c r="S71" s="116" t="s">
        <v>135</v>
      </c>
      <c r="U71" s="116" t="s">
        <v>1033</v>
      </c>
    </row>
    <row r="72" spans="1:21" s="116" customFormat="1" ht="15.75">
      <c r="A72" s="114" t="s">
        <v>655</v>
      </c>
      <c r="B72" s="115" t="s">
        <v>537</v>
      </c>
      <c r="C72" s="115" t="s">
        <v>648</v>
      </c>
      <c r="D72" s="116" t="s">
        <v>625</v>
      </c>
      <c r="E72" s="116" t="s">
        <v>1017</v>
      </c>
      <c r="F72" s="115" t="s">
        <v>656</v>
      </c>
      <c r="G72" s="122" t="s">
        <v>995</v>
      </c>
      <c r="H72" s="122" t="s">
        <v>996</v>
      </c>
      <c r="I72" s="117" t="s">
        <v>997</v>
      </c>
      <c r="J72" s="425" t="s">
        <v>998</v>
      </c>
      <c r="K72" s="425" t="s">
        <v>999</v>
      </c>
      <c r="L72" s="428" t="s">
        <v>971</v>
      </c>
      <c r="M72" s="115" t="s">
        <v>1024</v>
      </c>
      <c r="N72" s="429" t="s">
        <v>1193</v>
      </c>
      <c r="O72" s="429" t="s">
        <v>1191</v>
      </c>
      <c r="P72" s="115" t="s">
        <v>1154</v>
      </c>
      <c r="Q72" s="116" t="s">
        <v>135</v>
      </c>
      <c r="R72" s="116" t="s">
        <v>134</v>
      </c>
      <c r="S72" s="116" t="s">
        <v>135</v>
      </c>
      <c r="U72" s="116" t="s">
        <v>1083</v>
      </c>
    </row>
    <row r="73" spans="1:21" s="116" customFormat="1" ht="15.75">
      <c r="A73" s="114" t="s">
        <v>655</v>
      </c>
      <c r="B73" s="115" t="s">
        <v>537</v>
      </c>
      <c r="C73" s="115" t="s">
        <v>648</v>
      </c>
      <c r="D73" s="116" t="s">
        <v>625</v>
      </c>
      <c r="E73" s="116" t="s">
        <v>1017</v>
      </c>
      <c r="F73" s="115" t="s">
        <v>656</v>
      </c>
      <c r="G73" s="122" t="s">
        <v>846</v>
      </c>
      <c r="H73" s="122" t="s">
        <v>1000</v>
      </c>
      <c r="I73" s="117" t="s">
        <v>1001</v>
      </c>
      <c r="J73" s="425" t="s">
        <v>1002</v>
      </c>
      <c r="K73" s="425" t="s">
        <v>1003</v>
      </c>
      <c r="L73" s="428" t="s">
        <v>971</v>
      </c>
      <c r="M73" s="426" t="s">
        <v>956</v>
      </c>
      <c r="N73" s="429" t="s">
        <v>1174</v>
      </c>
      <c r="O73" s="429" t="s">
        <v>1191</v>
      </c>
      <c r="P73" s="115" t="s">
        <v>1154</v>
      </c>
      <c r="Q73" s="116" t="s">
        <v>135</v>
      </c>
      <c r="R73" s="116" t="s">
        <v>134</v>
      </c>
      <c r="S73" s="116" t="s">
        <v>135</v>
      </c>
      <c r="U73" s="116" t="s">
        <v>1033</v>
      </c>
    </row>
    <row r="74" spans="1:21" s="116" customFormat="1" ht="15.75">
      <c r="A74" s="114" t="s">
        <v>655</v>
      </c>
      <c r="B74" s="115" t="s">
        <v>537</v>
      </c>
      <c r="C74" s="115" t="s">
        <v>648</v>
      </c>
      <c r="D74" s="116" t="s">
        <v>625</v>
      </c>
      <c r="E74" s="116" t="s">
        <v>1017</v>
      </c>
      <c r="F74" s="115" t="s">
        <v>656</v>
      </c>
      <c r="G74" s="122" t="s">
        <v>990</v>
      </c>
      <c r="H74" s="122" t="s">
        <v>1004</v>
      </c>
      <c r="I74" s="117" t="s">
        <v>1005</v>
      </c>
      <c r="J74" s="425" t="s">
        <v>1011</v>
      </c>
      <c r="K74" s="425" t="s">
        <v>1007</v>
      </c>
      <c r="L74" s="428" t="s">
        <v>971</v>
      </c>
      <c r="M74" s="115" t="s">
        <v>1025</v>
      </c>
      <c r="N74" s="429" t="s">
        <v>1194</v>
      </c>
      <c r="O74" s="429" t="s">
        <v>1191</v>
      </c>
      <c r="P74" s="115" t="s">
        <v>1154</v>
      </c>
      <c r="Q74" s="116" t="s">
        <v>135</v>
      </c>
      <c r="R74" s="116" t="s">
        <v>134</v>
      </c>
      <c r="S74" s="116" t="s">
        <v>135</v>
      </c>
      <c r="U74" s="116" t="s">
        <v>1033</v>
      </c>
    </row>
    <row r="75" spans="1:21" s="116" customFormat="1" ht="15.75">
      <c r="A75" s="114" t="s">
        <v>655</v>
      </c>
      <c r="B75" s="115" t="s">
        <v>537</v>
      </c>
      <c r="C75" s="115" t="s">
        <v>648</v>
      </c>
      <c r="D75" s="116" t="s">
        <v>625</v>
      </c>
      <c r="E75" s="116" t="s">
        <v>1017</v>
      </c>
      <c r="F75" s="115" t="s">
        <v>656</v>
      </c>
      <c r="G75" s="122" t="s">
        <v>1008</v>
      </c>
      <c r="H75" s="122" t="s">
        <v>1009</v>
      </c>
      <c r="I75" s="117" t="s">
        <v>1010</v>
      </c>
      <c r="J75" s="425" t="s">
        <v>1006</v>
      </c>
      <c r="K75" s="425" t="s">
        <v>1007</v>
      </c>
      <c r="L75" s="428" t="s">
        <v>971</v>
      </c>
      <c r="M75" s="426" t="s">
        <v>1026</v>
      </c>
      <c r="N75" s="429" t="s">
        <v>1174</v>
      </c>
      <c r="O75" s="429" t="s">
        <v>1191</v>
      </c>
      <c r="P75" s="115" t="s">
        <v>1173</v>
      </c>
      <c r="Q75" s="116" t="s">
        <v>135</v>
      </c>
      <c r="R75" s="116" t="s">
        <v>134</v>
      </c>
      <c r="S75" s="116" t="s">
        <v>135</v>
      </c>
      <c r="U75" s="116" t="s">
        <v>1033</v>
      </c>
    </row>
    <row r="76" spans="1:21" s="116" customFormat="1" ht="15.75">
      <c r="A76" s="114" t="s">
        <v>655</v>
      </c>
      <c r="B76" s="115" t="s">
        <v>537</v>
      </c>
      <c r="C76" s="115" t="s">
        <v>648</v>
      </c>
      <c r="D76" s="116" t="s">
        <v>625</v>
      </c>
      <c r="E76" s="116" t="s">
        <v>1017</v>
      </c>
      <c r="F76" s="115" t="s">
        <v>656</v>
      </c>
      <c r="G76" s="122" t="s">
        <v>962</v>
      </c>
      <c r="H76" s="122" t="s">
        <v>1012</v>
      </c>
      <c r="I76" s="117" t="s">
        <v>1013</v>
      </c>
      <c r="J76" s="425" t="s">
        <v>1195</v>
      </c>
      <c r="K76" s="425" t="s">
        <v>1014</v>
      </c>
      <c r="L76" s="428" t="s">
        <v>971</v>
      </c>
      <c r="M76" s="426" t="s">
        <v>1016</v>
      </c>
      <c r="N76" s="429" t="s">
        <v>1194</v>
      </c>
      <c r="O76" s="429" t="s">
        <v>1191</v>
      </c>
      <c r="P76" s="115" t="s">
        <v>1173</v>
      </c>
      <c r="Q76" s="116" t="s">
        <v>135</v>
      </c>
      <c r="R76" s="116" t="s">
        <v>134</v>
      </c>
      <c r="S76" s="116" t="s">
        <v>135</v>
      </c>
      <c r="U76" s="116" t="s">
        <v>1033</v>
      </c>
    </row>
    <row r="77" spans="1:21" s="116" customFormat="1" ht="15.75">
      <c r="A77" s="114" t="s">
        <v>655</v>
      </c>
      <c r="B77" s="115" t="s">
        <v>537</v>
      </c>
      <c r="C77" s="115" t="s">
        <v>648</v>
      </c>
      <c r="D77" s="116" t="s">
        <v>625</v>
      </c>
      <c r="E77" s="116" t="s">
        <v>1017</v>
      </c>
      <c r="F77" s="115" t="s">
        <v>656</v>
      </c>
      <c r="G77" s="122" t="s">
        <v>1027</v>
      </c>
      <c r="H77" s="122" t="s">
        <v>1028</v>
      </c>
      <c r="I77" s="117" t="s">
        <v>1013</v>
      </c>
      <c r="J77" s="425" t="s">
        <v>1029</v>
      </c>
      <c r="K77" s="425" t="s">
        <v>1030</v>
      </c>
      <c r="L77" s="428" t="s">
        <v>971</v>
      </c>
      <c r="M77" s="115" t="s">
        <v>785</v>
      </c>
      <c r="N77" s="429" t="s">
        <v>1031</v>
      </c>
      <c r="O77" s="429" t="s">
        <v>1032</v>
      </c>
      <c r="P77" s="115" t="s">
        <v>1154</v>
      </c>
      <c r="Q77" s="116" t="s">
        <v>135</v>
      </c>
      <c r="R77" s="116" t="s">
        <v>134</v>
      </c>
      <c r="S77" s="116" t="s">
        <v>135</v>
      </c>
      <c r="U77" s="116" t="s">
        <v>1033</v>
      </c>
    </row>
    <row r="78" spans="1:21" s="116" customFormat="1" ht="15.75">
      <c r="A78" s="114" t="s">
        <v>655</v>
      </c>
      <c r="B78" s="115" t="s">
        <v>537</v>
      </c>
      <c r="C78" s="115" t="s">
        <v>648</v>
      </c>
      <c r="D78" s="116" t="s">
        <v>625</v>
      </c>
      <c r="E78" s="116" t="s">
        <v>1017</v>
      </c>
      <c r="F78" s="115" t="s">
        <v>656</v>
      </c>
      <c r="G78" s="122" t="s">
        <v>1034</v>
      </c>
      <c r="H78" s="122" t="s">
        <v>1035</v>
      </c>
      <c r="I78" s="117" t="s">
        <v>770</v>
      </c>
      <c r="J78" s="425" t="s">
        <v>1036</v>
      </c>
      <c r="K78" s="425" t="s">
        <v>1037</v>
      </c>
      <c r="L78" s="428" t="s">
        <v>971</v>
      </c>
      <c r="M78" s="115" t="s">
        <v>785</v>
      </c>
      <c r="N78" s="429" t="s">
        <v>1031</v>
      </c>
      <c r="O78" s="429" t="s">
        <v>1032</v>
      </c>
      <c r="P78" s="115" t="s">
        <v>1154</v>
      </c>
      <c r="Q78" s="116" t="s">
        <v>135</v>
      </c>
      <c r="R78" s="116" t="s">
        <v>134</v>
      </c>
      <c r="S78" s="116" t="s">
        <v>135</v>
      </c>
      <c r="U78" s="116" t="s">
        <v>1038</v>
      </c>
    </row>
    <row r="79" spans="1:20" s="116" customFormat="1" ht="15.75">
      <c r="A79" s="114" t="s">
        <v>655</v>
      </c>
      <c r="B79" s="115" t="s">
        <v>537</v>
      </c>
      <c r="C79" s="115" t="s">
        <v>648</v>
      </c>
      <c r="D79" s="116" t="s">
        <v>625</v>
      </c>
      <c r="E79" s="116" t="s">
        <v>1017</v>
      </c>
      <c r="F79" s="115" t="s">
        <v>656</v>
      </c>
      <c r="G79" s="122" t="s">
        <v>1039</v>
      </c>
      <c r="H79" s="122" t="s">
        <v>1040</v>
      </c>
      <c r="I79" s="117" t="s">
        <v>1041</v>
      </c>
      <c r="J79" s="425" t="s">
        <v>1042</v>
      </c>
      <c r="K79" s="425" t="s">
        <v>1043</v>
      </c>
      <c r="L79" s="428" t="s">
        <v>1044</v>
      </c>
      <c r="M79" s="115" t="s">
        <v>827</v>
      </c>
      <c r="N79" s="429" t="s">
        <v>1045</v>
      </c>
      <c r="O79" s="429" t="s">
        <v>1046</v>
      </c>
      <c r="P79" s="115" t="s">
        <v>1172</v>
      </c>
      <c r="Q79" s="116" t="s">
        <v>134</v>
      </c>
      <c r="R79" s="116" t="s">
        <v>135</v>
      </c>
      <c r="S79" s="116" t="s">
        <v>135</v>
      </c>
      <c r="T79" s="116" t="s">
        <v>1038</v>
      </c>
    </row>
    <row r="80" spans="1:21" s="116" customFormat="1" ht="15.75">
      <c r="A80" s="114" t="s">
        <v>655</v>
      </c>
      <c r="B80" s="115" t="s">
        <v>537</v>
      </c>
      <c r="C80" s="115" t="s">
        <v>648</v>
      </c>
      <c r="D80" s="116" t="s">
        <v>625</v>
      </c>
      <c r="E80" s="116" t="s">
        <v>1017</v>
      </c>
      <c r="F80" s="115" t="s">
        <v>656</v>
      </c>
      <c r="G80" s="122" t="s">
        <v>1047</v>
      </c>
      <c r="H80" s="122" t="s">
        <v>1048</v>
      </c>
      <c r="I80" s="117" t="s">
        <v>1049</v>
      </c>
      <c r="J80" s="425" t="s">
        <v>1050</v>
      </c>
      <c r="K80" s="425" t="s">
        <v>1051</v>
      </c>
      <c r="L80" s="428" t="s">
        <v>1044</v>
      </c>
      <c r="M80" s="115" t="s">
        <v>1052</v>
      </c>
      <c r="N80" s="429" t="s">
        <v>1053</v>
      </c>
      <c r="O80" s="429" t="s">
        <v>1046</v>
      </c>
      <c r="P80" s="115" t="s">
        <v>1154</v>
      </c>
      <c r="Q80" s="116" t="s">
        <v>134</v>
      </c>
      <c r="R80" s="116" t="s">
        <v>134</v>
      </c>
      <c r="S80" s="116" t="s">
        <v>135</v>
      </c>
      <c r="T80" s="116" t="s">
        <v>1038</v>
      </c>
      <c r="U80" s="116" t="s">
        <v>1033</v>
      </c>
    </row>
    <row r="81" spans="1:20" s="116" customFormat="1" ht="15.75">
      <c r="A81" s="114" t="s">
        <v>655</v>
      </c>
      <c r="B81" s="115" t="s">
        <v>537</v>
      </c>
      <c r="C81" s="115" t="s">
        <v>648</v>
      </c>
      <c r="D81" s="116" t="s">
        <v>625</v>
      </c>
      <c r="E81" s="116" t="s">
        <v>1017</v>
      </c>
      <c r="F81" s="115" t="s">
        <v>656</v>
      </c>
      <c r="G81" s="122" t="s">
        <v>1054</v>
      </c>
      <c r="H81" s="122" t="s">
        <v>687</v>
      </c>
      <c r="I81" s="117" t="s">
        <v>1055</v>
      </c>
      <c r="J81" s="425" t="s">
        <v>1056</v>
      </c>
      <c r="K81" s="425" t="s">
        <v>1057</v>
      </c>
      <c r="L81" s="428" t="s">
        <v>1044</v>
      </c>
      <c r="M81" s="115" t="s">
        <v>1058</v>
      </c>
      <c r="N81" s="429" t="s">
        <v>1059</v>
      </c>
      <c r="O81" s="429" t="s">
        <v>1046</v>
      </c>
      <c r="P81" s="115" t="s">
        <v>1173</v>
      </c>
      <c r="Q81" s="116" t="s">
        <v>134</v>
      </c>
      <c r="R81" s="116" t="s">
        <v>135</v>
      </c>
      <c r="S81" s="116" t="s">
        <v>135</v>
      </c>
      <c r="T81" s="116" t="s">
        <v>1038</v>
      </c>
    </row>
    <row r="82" spans="1:20" s="116" customFormat="1" ht="15.75">
      <c r="A82" s="114" t="s">
        <v>655</v>
      </c>
      <c r="B82" s="115" t="s">
        <v>537</v>
      </c>
      <c r="C82" s="115" t="s">
        <v>648</v>
      </c>
      <c r="D82" s="116" t="s">
        <v>625</v>
      </c>
      <c r="E82" s="116" t="s">
        <v>1017</v>
      </c>
      <c r="F82" s="115" t="s">
        <v>656</v>
      </c>
      <c r="G82" s="122" t="s">
        <v>1060</v>
      </c>
      <c r="H82" s="122" t="s">
        <v>1061</v>
      </c>
      <c r="I82" s="117" t="s">
        <v>1064</v>
      </c>
      <c r="J82" s="425" t="s">
        <v>1062</v>
      </c>
      <c r="K82" s="425" t="s">
        <v>1063</v>
      </c>
      <c r="L82" s="428" t="s">
        <v>1044</v>
      </c>
      <c r="M82" s="426" t="s">
        <v>1065</v>
      </c>
      <c r="N82" s="429" t="s">
        <v>1059</v>
      </c>
      <c r="O82" s="429" t="s">
        <v>1046</v>
      </c>
      <c r="P82" s="115" t="s">
        <v>1154</v>
      </c>
      <c r="Q82" s="116" t="s">
        <v>134</v>
      </c>
      <c r="R82" s="116" t="s">
        <v>135</v>
      </c>
      <c r="S82" s="116" t="s">
        <v>135</v>
      </c>
      <c r="T82" s="116" t="s">
        <v>1038</v>
      </c>
    </row>
    <row r="83" spans="1:20" s="116" customFormat="1" ht="15.75">
      <c r="A83" s="114" t="s">
        <v>655</v>
      </c>
      <c r="B83" s="115" t="s">
        <v>537</v>
      </c>
      <c r="C83" s="115" t="s">
        <v>648</v>
      </c>
      <c r="D83" s="116" t="s">
        <v>625</v>
      </c>
      <c r="E83" s="116" t="s">
        <v>1017</v>
      </c>
      <c r="F83" s="115" t="s">
        <v>656</v>
      </c>
      <c r="G83" s="122" t="s">
        <v>1066</v>
      </c>
      <c r="H83" s="122" t="s">
        <v>850</v>
      </c>
      <c r="I83" s="117" t="s">
        <v>1067</v>
      </c>
      <c r="J83" s="425" t="s">
        <v>1068</v>
      </c>
      <c r="K83" s="425" t="s">
        <v>1069</v>
      </c>
      <c r="L83" s="428" t="s">
        <v>1044</v>
      </c>
      <c r="M83" s="115" t="s">
        <v>679</v>
      </c>
      <c r="N83" s="429" t="s">
        <v>1070</v>
      </c>
      <c r="O83" s="429" t="s">
        <v>1046</v>
      </c>
      <c r="P83" s="115" t="s">
        <v>1154</v>
      </c>
      <c r="Q83" s="116" t="s">
        <v>134</v>
      </c>
      <c r="R83" s="116" t="s">
        <v>135</v>
      </c>
      <c r="S83" s="116" t="s">
        <v>135</v>
      </c>
      <c r="T83" s="116" t="s">
        <v>1033</v>
      </c>
    </row>
    <row r="84" spans="1:20" s="116" customFormat="1" ht="15.75">
      <c r="A84" s="114" t="s">
        <v>655</v>
      </c>
      <c r="B84" s="115" t="s">
        <v>537</v>
      </c>
      <c r="C84" s="115" t="s">
        <v>648</v>
      </c>
      <c r="D84" s="116" t="s">
        <v>625</v>
      </c>
      <c r="E84" s="116" t="s">
        <v>1017</v>
      </c>
      <c r="F84" s="115" t="s">
        <v>656</v>
      </c>
      <c r="G84" s="122" t="s">
        <v>1071</v>
      </c>
      <c r="H84" s="122" t="s">
        <v>1072</v>
      </c>
      <c r="I84" s="117" t="s">
        <v>264</v>
      </c>
      <c r="J84" s="425" t="s">
        <v>1073</v>
      </c>
      <c r="K84" s="425" t="s">
        <v>1074</v>
      </c>
      <c r="L84" s="428" t="s">
        <v>1044</v>
      </c>
      <c r="M84" s="115" t="s">
        <v>1075</v>
      </c>
      <c r="N84" s="429" t="s">
        <v>1059</v>
      </c>
      <c r="O84" s="429" t="s">
        <v>1046</v>
      </c>
      <c r="P84" s="115" t="s">
        <v>1154</v>
      </c>
      <c r="Q84" s="116" t="s">
        <v>134</v>
      </c>
      <c r="R84" s="116" t="s">
        <v>135</v>
      </c>
      <c r="S84" s="116" t="s">
        <v>135</v>
      </c>
      <c r="T84" s="116" t="s">
        <v>1038</v>
      </c>
    </row>
    <row r="85" spans="1:20" s="116" customFormat="1" ht="15.75">
      <c r="A85" s="114" t="s">
        <v>655</v>
      </c>
      <c r="B85" s="115" t="s">
        <v>537</v>
      </c>
      <c r="C85" s="115" t="s">
        <v>648</v>
      </c>
      <c r="D85" s="116" t="s">
        <v>625</v>
      </c>
      <c r="E85" s="116" t="s">
        <v>1017</v>
      </c>
      <c r="F85" s="115" t="s">
        <v>656</v>
      </c>
      <c r="G85" s="122" t="s">
        <v>1076</v>
      </c>
      <c r="H85" s="122" t="s">
        <v>1077</v>
      </c>
      <c r="I85" s="117" t="s">
        <v>1078</v>
      </c>
      <c r="J85" s="425" t="s">
        <v>1079</v>
      </c>
      <c r="K85" s="425" t="s">
        <v>1080</v>
      </c>
      <c r="L85" s="428" t="s">
        <v>1044</v>
      </c>
      <c r="M85" s="115" t="s">
        <v>1081</v>
      </c>
      <c r="N85" s="429" t="s">
        <v>1082</v>
      </c>
      <c r="O85" s="429" t="s">
        <v>1046</v>
      </c>
      <c r="P85" s="115" t="s">
        <v>1154</v>
      </c>
      <c r="Q85" s="116" t="s">
        <v>134</v>
      </c>
      <c r="R85" s="116" t="s">
        <v>135</v>
      </c>
      <c r="S85" s="116" t="s">
        <v>135</v>
      </c>
      <c r="T85" s="116" t="s">
        <v>1083</v>
      </c>
    </row>
    <row r="86" spans="1:20" s="116" customFormat="1" ht="15.75">
      <c r="A86" s="114" t="s">
        <v>655</v>
      </c>
      <c r="B86" s="115" t="s">
        <v>537</v>
      </c>
      <c r="C86" s="115" t="s">
        <v>648</v>
      </c>
      <c r="D86" s="116" t="s">
        <v>625</v>
      </c>
      <c r="E86" s="116" t="s">
        <v>1017</v>
      </c>
      <c r="F86" s="115" t="s">
        <v>656</v>
      </c>
      <c r="G86" s="122" t="s">
        <v>1085</v>
      </c>
      <c r="H86" s="122" t="s">
        <v>1086</v>
      </c>
      <c r="I86" s="117" t="s">
        <v>1087</v>
      </c>
      <c r="J86" s="425" t="s">
        <v>1088</v>
      </c>
      <c r="K86" s="425" t="s">
        <v>1089</v>
      </c>
      <c r="L86" s="428" t="s">
        <v>1044</v>
      </c>
      <c r="M86" s="115" t="s">
        <v>1075</v>
      </c>
      <c r="N86" s="429" t="s">
        <v>1059</v>
      </c>
      <c r="O86" s="429" t="s">
        <v>1046</v>
      </c>
      <c r="P86" s="115" t="s">
        <v>1154</v>
      </c>
      <c r="Q86" s="116" t="s">
        <v>134</v>
      </c>
      <c r="R86" s="116" t="s">
        <v>135</v>
      </c>
      <c r="S86" s="116" t="s">
        <v>135</v>
      </c>
      <c r="T86" s="116" t="s">
        <v>1038</v>
      </c>
    </row>
    <row r="87" spans="1:20" s="116" customFormat="1" ht="15.75">
      <c r="A87" s="114" t="s">
        <v>655</v>
      </c>
      <c r="B87" s="115" t="s">
        <v>537</v>
      </c>
      <c r="C87" s="115" t="s">
        <v>648</v>
      </c>
      <c r="D87" s="116" t="s">
        <v>625</v>
      </c>
      <c r="E87" s="116" t="s">
        <v>1084</v>
      </c>
      <c r="F87" s="115" t="s">
        <v>656</v>
      </c>
      <c r="G87" s="122" t="s">
        <v>1090</v>
      </c>
      <c r="H87" s="122" t="s">
        <v>1091</v>
      </c>
      <c r="I87" s="117" t="s">
        <v>1092</v>
      </c>
      <c r="J87" s="425" t="s">
        <v>1093</v>
      </c>
      <c r="K87" s="425" t="s">
        <v>1094</v>
      </c>
      <c r="L87" s="428" t="s">
        <v>1095</v>
      </c>
      <c r="M87" s="427" t="s">
        <v>1096</v>
      </c>
      <c r="N87" s="429" t="s">
        <v>1097</v>
      </c>
      <c r="O87" s="429" t="s">
        <v>1098</v>
      </c>
      <c r="P87" s="115" t="s">
        <v>1154</v>
      </c>
      <c r="Q87" s="116" t="s">
        <v>134</v>
      </c>
      <c r="R87" s="116" t="s">
        <v>135</v>
      </c>
      <c r="S87" s="116" t="s">
        <v>135</v>
      </c>
      <c r="T87" s="116" t="s">
        <v>1083</v>
      </c>
    </row>
    <row r="88" spans="1:20" s="116" customFormat="1" ht="15.75">
      <c r="A88" s="114" t="s">
        <v>655</v>
      </c>
      <c r="B88" s="115" t="s">
        <v>537</v>
      </c>
      <c r="C88" s="115" t="s">
        <v>648</v>
      </c>
      <c r="D88" s="116" t="s">
        <v>625</v>
      </c>
      <c r="E88" s="116" t="s">
        <v>1084</v>
      </c>
      <c r="F88" s="115" t="s">
        <v>656</v>
      </c>
      <c r="G88" s="122" t="s">
        <v>1099</v>
      </c>
      <c r="H88" s="122" t="s">
        <v>1100</v>
      </c>
      <c r="I88" s="117" t="s">
        <v>1101</v>
      </c>
      <c r="J88" s="425" t="s">
        <v>1102</v>
      </c>
      <c r="K88" s="425" t="s">
        <v>1103</v>
      </c>
      <c r="L88" s="428" t="s">
        <v>1095</v>
      </c>
      <c r="M88" s="427" t="s">
        <v>1104</v>
      </c>
      <c r="N88" s="429" t="s">
        <v>1105</v>
      </c>
      <c r="O88" s="429" t="s">
        <v>1046</v>
      </c>
      <c r="P88" s="115" t="s">
        <v>1154</v>
      </c>
      <c r="Q88" s="116" t="s">
        <v>134</v>
      </c>
      <c r="R88" s="116" t="s">
        <v>135</v>
      </c>
      <c r="S88" s="116" t="s">
        <v>135</v>
      </c>
      <c r="T88" s="116" t="s">
        <v>1083</v>
      </c>
    </row>
    <row r="89" spans="1:20" s="116" customFormat="1" ht="15.75">
      <c r="A89" s="114" t="s">
        <v>655</v>
      </c>
      <c r="B89" s="115" t="s">
        <v>537</v>
      </c>
      <c r="C89" s="115" t="s">
        <v>648</v>
      </c>
      <c r="D89" s="116" t="s">
        <v>625</v>
      </c>
      <c r="E89" s="116" t="s">
        <v>1084</v>
      </c>
      <c r="F89" s="115" t="s">
        <v>656</v>
      </c>
      <c r="G89" s="122" t="s">
        <v>1106</v>
      </c>
      <c r="H89" s="122" t="s">
        <v>1107</v>
      </c>
      <c r="I89" s="117" t="s">
        <v>1108</v>
      </c>
      <c r="J89" s="425" t="s">
        <v>1109</v>
      </c>
      <c r="K89" s="425" t="s">
        <v>1110</v>
      </c>
      <c r="L89" s="428" t="s">
        <v>1095</v>
      </c>
      <c r="M89" s="427" t="s">
        <v>1111</v>
      </c>
      <c r="N89" s="429" t="s">
        <v>1112</v>
      </c>
      <c r="O89" s="429" t="s">
        <v>1046</v>
      </c>
      <c r="P89" s="115" t="s">
        <v>1154</v>
      </c>
      <c r="Q89" s="116" t="s">
        <v>134</v>
      </c>
      <c r="R89" s="116" t="s">
        <v>135</v>
      </c>
      <c r="S89" s="116" t="s">
        <v>135</v>
      </c>
      <c r="T89" s="116" t="s">
        <v>1038</v>
      </c>
    </row>
    <row r="90" spans="1:20" s="116" customFormat="1" ht="15.75">
      <c r="A90" s="114" t="s">
        <v>655</v>
      </c>
      <c r="B90" s="115" t="s">
        <v>537</v>
      </c>
      <c r="C90" s="115" t="s">
        <v>648</v>
      </c>
      <c r="D90" s="116" t="s">
        <v>625</v>
      </c>
      <c r="E90" s="116" t="s">
        <v>1084</v>
      </c>
      <c r="F90" s="115" t="s">
        <v>656</v>
      </c>
      <c r="G90" s="122" t="s">
        <v>1113</v>
      </c>
      <c r="H90" s="122" t="s">
        <v>669</v>
      </c>
      <c r="I90" s="117" t="s">
        <v>730</v>
      </c>
      <c r="J90" s="425" t="s">
        <v>1114</v>
      </c>
      <c r="K90" s="425" t="s">
        <v>1115</v>
      </c>
      <c r="L90" s="428" t="s">
        <v>1095</v>
      </c>
      <c r="M90" s="427" t="s">
        <v>1116</v>
      </c>
      <c r="N90" s="429" t="s">
        <v>1097</v>
      </c>
      <c r="O90" s="429" t="s">
        <v>1046</v>
      </c>
      <c r="P90" s="115" t="s">
        <v>1154</v>
      </c>
      <c r="Q90" s="116" t="s">
        <v>134</v>
      </c>
      <c r="R90" s="116" t="s">
        <v>135</v>
      </c>
      <c r="S90" s="116" t="s">
        <v>135</v>
      </c>
      <c r="T90" s="116" t="s">
        <v>1038</v>
      </c>
    </row>
    <row r="91" spans="1:20" s="116" customFormat="1" ht="15.75">
      <c r="A91" s="114" t="s">
        <v>655</v>
      </c>
      <c r="B91" s="115" t="s">
        <v>537</v>
      </c>
      <c r="C91" s="115" t="s">
        <v>648</v>
      </c>
      <c r="D91" s="116" t="s">
        <v>625</v>
      </c>
      <c r="E91" s="116" t="s">
        <v>1084</v>
      </c>
      <c r="F91" s="115" t="s">
        <v>656</v>
      </c>
      <c r="G91" s="122" t="s">
        <v>1066</v>
      </c>
      <c r="H91" s="122" t="s">
        <v>1117</v>
      </c>
      <c r="I91" s="117" t="s">
        <v>1118</v>
      </c>
      <c r="J91" s="425" t="s">
        <v>1119</v>
      </c>
      <c r="K91" s="425" t="s">
        <v>1120</v>
      </c>
      <c r="L91" s="428" t="s">
        <v>1095</v>
      </c>
      <c r="M91" s="427" t="s">
        <v>801</v>
      </c>
      <c r="N91" s="429" t="s">
        <v>1105</v>
      </c>
      <c r="O91" s="429" t="s">
        <v>1121</v>
      </c>
      <c r="P91" s="115" t="s">
        <v>1154</v>
      </c>
      <c r="Q91" s="116" t="s">
        <v>134</v>
      </c>
      <c r="R91" s="116" t="s">
        <v>135</v>
      </c>
      <c r="S91" s="116" t="s">
        <v>135</v>
      </c>
      <c r="T91" s="116" t="s">
        <v>1083</v>
      </c>
    </row>
    <row r="92" spans="1:20" s="116" customFormat="1" ht="15.75">
      <c r="A92" s="114" t="s">
        <v>655</v>
      </c>
      <c r="B92" s="115" t="s">
        <v>537</v>
      </c>
      <c r="C92" s="115" t="s">
        <v>648</v>
      </c>
      <c r="D92" s="116" t="s">
        <v>625</v>
      </c>
      <c r="E92" s="116" t="s">
        <v>1084</v>
      </c>
      <c r="F92" s="115" t="s">
        <v>656</v>
      </c>
      <c r="G92" s="122" t="s">
        <v>755</v>
      </c>
      <c r="H92" s="122" t="s">
        <v>1122</v>
      </c>
      <c r="I92" s="117" t="s">
        <v>1064</v>
      </c>
      <c r="J92" s="425" t="s">
        <v>1123</v>
      </c>
      <c r="K92" s="425" t="s">
        <v>1124</v>
      </c>
      <c r="L92" s="428" t="s">
        <v>1095</v>
      </c>
      <c r="M92" s="427" t="s">
        <v>1125</v>
      </c>
      <c r="N92" s="429" t="s">
        <v>1126</v>
      </c>
      <c r="O92" s="429" t="s">
        <v>1046</v>
      </c>
      <c r="P92" s="115" t="s">
        <v>1154</v>
      </c>
      <c r="Q92" s="116" t="s">
        <v>134</v>
      </c>
      <c r="R92" s="116" t="s">
        <v>135</v>
      </c>
      <c r="S92" s="116" t="s">
        <v>135</v>
      </c>
      <c r="T92" s="116" t="s">
        <v>1127</v>
      </c>
    </row>
    <row r="93" spans="1:20" s="116" customFormat="1" ht="15.75">
      <c r="A93" s="114" t="s">
        <v>655</v>
      </c>
      <c r="B93" s="115" t="s">
        <v>537</v>
      </c>
      <c r="C93" s="115" t="s">
        <v>648</v>
      </c>
      <c r="D93" s="116" t="s">
        <v>625</v>
      </c>
      <c r="E93" s="116" t="s">
        <v>1084</v>
      </c>
      <c r="F93" s="115" t="s">
        <v>656</v>
      </c>
      <c r="G93" s="122" t="s">
        <v>1128</v>
      </c>
      <c r="H93" s="122" t="s">
        <v>1129</v>
      </c>
      <c r="I93" s="117" t="s">
        <v>1130</v>
      </c>
      <c r="J93" s="425" t="s">
        <v>1131</v>
      </c>
      <c r="K93" s="425" t="s">
        <v>1132</v>
      </c>
      <c r="L93" s="428" t="s">
        <v>1015</v>
      </c>
      <c r="M93" s="427" t="s">
        <v>1133</v>
      </c>
      <c r="N93" s="429" t="s">
        <v>1134</v>
      </c>
      <c r="O93" s="429" t="s">
        <v>1046</v>
      </c>
      <c r="P93" s="115" t="s">
        <v>1154</v>
      </c>
      <c r="Q93" s="116" t="s">
        <v>134</v>
      </c>
      <c r="R93" s="116" t="s">
        <v>135</v>
      </c>
      <c r="S93" s="116" t="s">
        <v>135</v>
      </c>
      <c r="T93" s="116" t="s">
        <v>1083</v>
      </c>
    </row>
    <row r="94" spans="1:20" s="116" customFormat="1" ht="15.75">
      <c r="A94" s="114" t="s">
        <v>655</v>
      </c>
      <c r="B94" s="115" t="s">
        <v>537</v>
      </c>
      <c r="C94" s="115" t="s">
        <v>648</v>
      </c>
      <c r="D94" s="116" t="s">
        <v>625</v>
      </c>
      <c r="E94" s="116" t="s">
        <v>1084</v>
      </c>
      <c r="F94" s="115" t="s">
        <v>656</v>
      </c>
      <c r="G94" s="122" t="s">
        <v>962</v>
      </c>
      <c r="H94" s="122" t="s">
        <v>1135</v>
      </c>
      <c r="I94" s="117" t="s">
        <v>1136</v>
      </c>
      <c r="J94" s="425" t="s">
        <v>1137</v>
      </c>
      <c r="K94" s="425" t="s">
        <v>1138</v>
      </c>
      <c r="L94" s="428" t="s">
        <v>1015</v>
      </c>
      <c r="M94" s="427" t="s">
        <v>1111</v>
      </c>
      <c r="N94" s="429" t="s">
        <v>1097</v>
      </c>
      <c r="O94" s="429" t="s">
        <v>1046</v>
      </c>
      <c r="P94" s="115" t="s">
        <v>1154</v>
      </c>
      <c r="Q94" s="116" t="s">
        <v>134</v>
      </c>
      <c r="R94" s="116" t="s">
        <v>135</v>
      </c>
      <c r="S94" s="116" t="s">
        <v>135</v>
      </c>
      <c r="T94" s="116" t="s">
        <v>1083</v>
      </c>
    </row>
    <row r="95" spans="1:20" s="116" customFormat="1" ht="15.75">
      <c r="A95" s="114" t="s">
        <v>655</v>
      </c>
      <c r="B95" s="115" t="s">
        <v>537</v>
      </c>
      <c r="C95" s="115" t="s">
        <v>648</v>
      </c>
      <c r="D95" s="116" t="s">
        <v>625</v>
      </c>
      <c r="E95" s="116" t="s">
        <v>1084</v>
      </c>
      <c r="F95" s="115" t="s">
        <v>656</v>
      </c>
      <c r="G95" s="122" t="s">
        <v>674</v>
      </c>
      <c r="H95" s="122" t="s">
        <v>1139</v>
      </c>
      <c r="I95" s="117" t="s">
        <v>729</v>
      </c>
      <c r="J95" s="425" t="s">
        <v>1140</v>
      </c>
      <c r="K95" s="425" t="s">
        <v>1141</v>
      </c>
      <c r="L95" s="428" t="s">
        <v>1015</v>
      </c>
      <c r="M95" s="427" t="s">
        <v>1142</v>
      </c>
      <c r="N95" s="429" t="s">
        <v>1097</v>
      </c>
      <c r="O95" s="429" t="s">
        <v>1046</v>
      </c>
      <c r="P95" s="115" t="s">
        <v>1154</v>
      </c>
      <c r="Q95" s="116" t="s">
        <v>134</v>
      </c>
      <c r="R95" s="116" t="s">
        <v>135</v>
      </c>
      <c r="S95" s="116" t="s">
        <v>135</v>
      </c>
      <c r="T95" s="116" t="s">
        <v>1143</v>
      </c>
    </row>
    <row r="96" spans="1:20" s="116" customFormat="1" ht="15.75">
      <c r="A96" s="114" t="s">
        <v>655</v>
      </c>
      <c r="B96" s="115" t="s">
        <v>537</v>
      </c>
      <c r="C96" s="115" t="s">
        <v>648</v>
      </c>
      <c r="D96" s="116" t="s">
        <v>625</v>
      </c>
      <c r="E96" s="116" t="s">
        <v>1084</v>
      </c>
      <c r="F96" s="115" t="s">
        <v>656</v>
      </c>
      <c r="G96" s="122" t="s">
        <v>1144</v>
      </c>
      <c r="H96" s="122" t="s">
        <v>1145</v>
      </c>
      <c r="I96" s="117" t="s">
        <v>1146</v>
      </c>
      <c r="J96" s="425" t="s">
        <v>1147</v>
      </c>
      <c r="K96" s="425" t="s">
        <v>1148</v>
      </c>
      <c r="L96" s="428" t="s">
        <v>1015</v>
      </c>
      <c r="M96" s="427" t="s">
        <v>1125</v>
      </c>
      <c r="N96" s="429" t="s">
        <v>1097</v>
      </c>
      <c r="O96" s="429" t="s">
        <v>1046</v>
      </c>
      <c r="P96" s="115" t="s">
        <v>1154</v>
      </c>
      <c r="Q96" s="116" t="s">
        <v>134</v>
      </c>
      <c r="R96" s="116" t="s">
        <v>135</v>
      </c>
      <c r="S96" s="116" t="s">
        <v>135</v>
      </c>
      <c r="T96" s="116" t="s">
        <v>1033</v>
      </c>
    </row>
    <row r="97" spans="1:20" s="116" customFormat="1" ht="15.75">
      <c r="A97" s="114" t="s">
        <v>655</v>
      </c>
      <c r="B97" s="115" t="s">
        <v>537</v>
      </c>
      <c r="C97" s="115" t="s">
        <v>648</v>
      </c>
      <c r="D97" s="116" t="s">
        <v>625</v>
      </c>
      <c r="E97" s="116" t="s">
        <v>1084</v>
      </c>
      <c r="F97" s="115" t="s">
        <v>656</v>
      </c>
      <c r="G97" s="116" t="s">
        <v>780</v>
      </c>
      <c r="H97" s="116" t="s">
        <v>1149</v>
      </c>
      <c r="I97" s="117" t="s">
        <v>724</v>
      </c>
      <c r="J97" s="425" t="s">
        <v>1150</v>
      </c>
      <c r="K97" s="425" t="s">
        <v>1151</v>
      </c>
      <c r="L97" s="115" t="s">
        <v>1015</v>
      </c>
      <c r="M97" s="115" t="s">
        <v>1152</v>
      </c>
      <c r="N97" s="429" t="s">
        <v>1105</v>
      </c>
      <c r="O97" s="429" t="s">
        <v>1046</v>
      </c>
      <c r="P97" s="115" t="s">
        <v>1154</v>
      </c>
      <c r="Q97" s="116" t="s">
        <v>134</v>
      </c>
      <c r="R97" s="116" t="s">
        <v>135</v>
      </c>
      <c r="S97" s="116" t="s">
        <v>135</v>
      </c>
      <c r="T97" s="116" t="s">
        <v>1033</v>
      </c>
    </row>
    <row r="98" spans="1:15" s="116" customFormat="1" ht="15.75">
      <c r="A98" s="114"/>
      <c r="B98" s="115"/>
      <c r="C98" s="115"/>
      <c r="I98" s="117"/>
      <c r="J98" s="117"/>
      <c r="K98" s="117"/>
      <c r="N98" s="119"/>
      <c r="O98" s="119"/>
    </row>
    <row r="99" spans="1:15" s="116" customFormat="1" ht="15.75">
      <c r="A99" s="114"/>
      <c r="B99" s="115"/>
      <c r="C99" s="115"/>
      <c r="I99" s="117"/>
      <c r="J99" s="117"/>
      <c r="K99" s="117"/>
      <c r="N99" s="119"/>
      <c r="O99" s="119"/>
    </row>
    <row r="100" spans="1:15" s="116" customFormat="1" ht="15.75">
      <c r="A100" s="114"/>
      <c r="B100" s="115"/>
      <c r="C100" s="115"/>
      <c r="I100" s="117"/>
      <c r="J100" s="117"/>
      <c r="K100" s="117"/>
      <c r="N100" s="119"/>
      <c r="O100" s="119"/>
    </row>
    <row r="101" spans="1:15" s="116" customFormat="1" ht="15.75">
      <c r="A101" s="114"/>
      <c r="B101" s="115"/>
      <c r="C101" s="115"/>
      <c r="I101" s="117"/>
      <c r="J101" s="117"/>
      <c r="K101" s="117"/>
      <c r="N101" s="119"/>
      <c r="O101" s="119"/>
    </row>
    <row r="102" spans="1:15" s="116" customFormat="1" ht="15.75">
      <c r="A102" s="114"/>
      <c r="B102" s="115"/>
      <c r="C102" s="115"/>
      <c r="I102" s="117"/>
      <c r="J102" s="117"/>
      <c r="K102" s="117"/>
      <c r="N102" s="119"/>
      <c r="O102" s="119"/>
    </row>
    <row r="103" spans="1:15" s="116" customFormat="1" ht="15.75">
      <c r="A103" s="114"/>
      <c r="B103" s="115"/>
      <c r="C103" s="115"/>
      <c r="I103" s="117"/>
      <c r="J103" s="117"/>
      <c r="K103" s="117"/>
      <c r="N103" s="119"/>
      <c r="O103" s="119"/>
    </row>
    <row r="104" spans="1:15" s="116" customFormat="1" ht="15.75">
      <c r="A104" s="114"/>
      <c r="B104" s="115"/>
      <c r="C104" s="115"/>
      <c r="I104" s="117"/>
      <c r="J104" s="117"/>
      <c r="K104" s="117"/>
      <c r="N104" s="119"/>
      <c r="O104" s="119"/>
    </row>
    <row r="105" spans="1:15" s="116" customFormat="1" ht="15.75">
      <c r="A105" s="114"/>
      <c r="B105" s="115"/>
      <c r="C105" s="115"/>
      <c r="I105" s="117"/>
      <c r="J105" s="117"/>
      <c r="K105" s="117"/>
      <c r="M105" s="120"/>
      <c r="N105" s="119"/>
      <c r="O105" s="119"/>
    </row>
    <row r="106" spans="1:15" s="116" customFormat="1" ht="15.75">
      <c r="A106" s="114"/>
      <c r="B106" s="115"/>
      <c r="C106" s="115"/>
      <c r="I106" s="117"/>
      <c r="J106" s="117"/>
      <c r="K106" s="117"/>
      <c r="N106" s="119"/>
      <c r="O106" s="119"/>
    </row>
    <row r="107" spans="1:15" s="116" customFormat="1" ht="15.75">
      <c r="A107" s="114"/>
      <c r="B107" s="115"/>
      <c r="C107" s="115"/>
      <c r="I107" s="117"/>
      <c r="J107" s="117"/>
      <c r="K107" s="117"/>
      <c r="N107" s="119"/>
      <c r="O107" s="119"/>
    </row>
    <row r="108" spans="1:15" s="116" customFormat="1" ht="15.75">
      <c r="A108" s="114"/>
      <c r="B108" s="115"/>
      <c r="C108" s="115"/>
      <c r="I108" s="117"/>
      <c r="J108" s="117"/>
      <c r="K108" s="117"/>
      <c r="N108" s="119"/>
      <c r="O108" s="119"/>
    </row>
    <row r="109" spans="1:15" s="116" customFormat="1" ht="15.75">
      <c r="A109" s="114"/>
      <c r="B109" s="115"/>
      <c r="C109" s="115"/>
      <c r="I109" s="117"/>
      <c r="J109" s="117"/>
      <c r="K109" s="117"/>
      <c r="N109" s="119"/>
      <c r="O109" s="119"/>
    </row>
    <row r="110" spans="1:15" s="116" customFormat="1" ht="15.75">
      <c r="A110" s="114"/>
      <c r="B110" s="115"/>
      <c r="C110" s="115"/>
      <c r="I110" s="117"/>
      <c r="J110" s="117"/>
      <c r="K110" s="117"/>
      <c r="N110" s="119"/>
      <c r="O110" s="119"/>
    </row>
    <row r="111" spans="1:15" s="116" customFormat="1" ht="15.75">
      <c r="A111" s="114"/>
      <c r="B111" s="115"/>
      <c r="C111" s="115"/>
      <c r="I111" s="117"/>
      <c r="J111" s="117"/>
      <c r="K111" s="117"/>
      <c r="N111" s="119"/>
      <c r="O111" s="119"/>
    </row>
    <row r="112" spans="1:15" s="116" customFormat="1" ht="15.75">
      <c r="A112" s="114"/>
      <c r="B112" s="115"/>
      <c r="C112" s="115"/>
      <c r="G112" s="123"/>
      <c r="H112" s="123"/>
      <c r="I112" s="117"/>
      <c r="J112" s="117"/>
      <c r="K112" s="117"/>
      <c r="N112" s="119"/>
      <c r="O112" s="119"/>
    </row>
    <row r="113" spans="1:15" s="116" customFormat="1" ht="15.75">
      <c r="A113" s="114"/>
      <c r="B113" s="115"/>
      <c r="C113" s="115"/>
      <c r="I113" s="117"/>
      <c r="J113" s="117"/>
      <c r="K113" s="117"/>
      <c r="N113" s="119"/>
      <c r="O113" s="119"/>
    </row>
    <row r="114" spans="1:15" s="116" customFormat="1" ht="15.75">
      <c r="A114" s="114"/>
      <c r="B114" s="115"/>
      <c r="C114" s="115"/>
      <c r="I114" s="117"/>
      <c r="J114" s="117"/>
      <c r="K114" s="117"/>
      <c r="N114" s="119"/>
      <c r="O114" s="119"/>
    </row>
    <row r="115" spans="1:15" s="116" customFormat="1" ht="15.75">
      <c r="A115" s="114"/>
      <c r="B115" s="115"/>
      <c r="C115" s="115"/>
      <c r="I115" s="117"/>
      <c r="J115" s="117"/>
      <c r="K115" s="117"/>
      <c r="N115" s="119"/>
      <c r="O115" s="119"/>
    </row>
    <row r="116" spans="1:15" s="116" customFormat="1" ht="15.75">
      <c r="A116" s="114"/>
      <c r="B116" s="115"/>
      <c r="C116" s="115"/>
      <c r="I116" s="117"/>
      <c r="J116" s="117"/>
      <c r="K116" s="117"/>
      <c r="N116" s="119"/>
      <c r="O116" s="119"/>
    </row>
    <row r="117" spans="1:15" s="116" customFormat="1" ht="15.75">
      <c r="A117" s="114"/>
      <c r="B117" s="115"/>
      <c r="C117" s="115"/>
      <c r="I117" s="117"/>
      <c r="J117" s="117"/>
      <c r="K117" s="117"/>
      <c r="N117" s="119"/>
      <c r="O117" s="119"/>
    </row>
    <row r="118" spans="1:15" s="116" customFormat="1" ht="15.75">
      <c r="A118" s="114"/>
      <c r="B118" s="115"/>
      <c r="C118" s="115"/>
      <c r="I118" s="117"/>
      <c r="J118" s="117"/>
      <c r="K118" s="117"/>
      <c r="N118" s="119"/>
      <c r="O118" s="119"/>
    </row>
    <row r="119" spans="1:15" s="116" customFormat="1" ht="15.75">
      <c r="A119" s="114"/>
      <c r="B119" s="115"/>
      <c r="C119" s="115"/>
      <c r="I119" s="117"/>
      <c r="J119" s="117"/>
      <c r="K119" s="117"/>
      <c r="N119" s="119"/>
      <c r="O119" s="119"/>
    </row>
    <row r="120" spans="1:15" s="116" customFormat="1" ht="15.75">
      <c r="A120" s="114"/>
      <c r="B120" s="115"/>
      <c r="C120" s="115"/>
      <c r="I120" s="117"/>
      <c r="J120" s="117"/>
      <c r="K120" s="117"/>
      <c r="N120" s="119"/>
      <c r="O120" s="119"/>
    </row>
    <row r="121" spans="1:15" s="116" customFormat="1" ht="15.75">
      <c r="A121" s="114"/>
      <c r="B121" s="115"/>
      <c r="C121" s="115"/>
      <c r="I121" s="117"/>
      <c r="J121" s="117"/>
      <c r="K121" s="117"/>
      <c r="N121" s="119"/>
      <c r="O121" s="119"/>
    </row>
    <row r="122" spans="1:15" s="116" customFormat="1" ht="15.75">
      <c r="A122" s="114"/>
      <c r="B122" s="115"/>
      <c r="C122" s="115"/>
      <c r="I122" s="117"/>
      <c r="J122" s="117"/>
      <c r="K122" s="117"/>
      <c r="N122" s="119"/>
      <c r="O122" s="119"/>
    </row>
    <row r="123" spans="1:15" s="116" customFormat="1" ht="15.75">
      <c r="A123" s="114"/>
      <c r="B123" s="115"/>
      <c r="C123" s="115"/>
      <c r="I123" s="117"/>
      <c r="J123" s="117"/>
      <c r="K123" s="117"/>
      <c r="N123" s="119"/>
      <c r="O123" s="119"/>
    </row>
    <row r="124" spans="1:15" s="116" customFormat="1" ht="15.75">
      <c r="A124" s="114"/>
      <c r="B124" s="115"/>
      <c r="C124" s="115"/>
      <c r="I124" s="117"/>
      <c r="J124" s="117"/>
      <c r="K124" s="117"/>
      <c r="N124" s="119"/>
      <c r="O124" s="119"/>
    </row>
    <row r="125" spans="1:15" s="116" customFormat="1" ht="15.75">
      <c r="A125" s="114"/>
      <c r="B125" s="115"/>
      <c r="C125" s="115"/>
      <c r="I125" s="117"/>
      <c r="J125" s="117"/>
      <c r="K125" s="117"/>
      <c r="M125" s="121"/>
      <c r="N125" s="119"/>
      <c r="O125" s="119"/>
    </row>
    <row r="126" spans="1:15" s="116" customFormat="1" ht="15.75">
      <c r="A126" s="114"/>
      <c r="B126" s="115"/>
      <c r="C126" s="115"/>
      <c r="I126" s="117"/>
      <c r="J126" s="117"/>
      <c r="K126" s="117"/>
      <c r="M126" s="121"/>
      <c r="N126" s="119"/>
      <c r="O126" s="119"/>
    </row>
    <row r="127" spans="1:15" s="116" customFormat="1" ht="15.75">
      <c r="A127" s="114"/>
      <c r="B127" s="115"/>
      <c r="C127" s="115"/>
      <c r="I127" s="117"/>
      <c r="J127" s="117"/>
      <c r="K127" s="117"/>
      <c r="N127" s="119"/>
      <c r="O127" s="119"/>
    </row>
    <row r="128" spans="1:15" s="116" customFormat="1" ht="15.75">
      <c r="A128" s="114"/>
      <c r="B128" s="115"/>
      <c r="C128" s="115"/>
      <c r="I128" s="117"/>
      <c r="J128" s="117"/>
      <c r="K128" s="117"/>
      <c r="N128" s="119"/>
      <c r="O128" s="119"/>
    </row>
    <row r="129" spans="1:15" s="116" customFormat="1" ht="15.75">
      <c r="A129" s="114"/>
      <c r="B129" s="115"/>
      <c r="C129" s="115"/>
      <c r="I129" s="117"/>
      <c r="J129" s="117"/>
      <c r="K129" s="117"/>
      <c r="M129" s="120"/>
      <c r="N129" s="119"/>
      <c r="O129" s="119"/>
    </row>
    <row r="130" spans="1:15" s="116" customFormat="1" ht="15.75">
      <c r="A130" s="114"/>
      <c r="B130" s="115"/>
      <c r="C130" s="115"/>
      <c r="I130" s="117"/>
      <c r="J130" s="117"/>
      <c r="K130" s="117"/>
      <c r="N130" s="119"/>
      <c r="O130" s="119"/>
    </row>
    <row r="131" spans="1:15" s="116" customFormat="1" ht="15.75">
      <c r="A131" s="114"/>
      <c r="B131" s="115"/>
      <c r="C131" s="115"/>
      <c r="I131" s="117"/>
      <c r="J131" s="117"/>
      <c r="K131" s="117"/>
      <c r="N131" s="119"/>
      <c r="O131" s="119"/>
    </row>
    <row r="132" spans="1:15" s="116" customFormat="1" ht="15.75">
      <c r="A132" s="114"/>
      <c r="B132" s="115"/>
      <c r="C132" s="115"/>
      <c r="I132" s="117"/>
      <c r="J132" s="117"/>
      <c r="K132" s="117"/>
      <c r="N132" s="119"/>
      <c r="O132" s="119"/>
    </row>
    <row r="133" spans="1:15" s="116" customFormat="1" ht="15.75">
      <c r="A133" s="114"/>
      <c r="B133" s="115"/>
      <c r="C133" s="115"/>
      <c r="I133" s="117"/>
      <c r="J133" s="117"/>
      <c r="K133" s="117"/>
      <c r="N133" s="119"/>
      <c r="O133" s="119"/>
    </row>
    <row r="134" spans="1:15" s="116" customFormat="1" ht="15.75">
      <c r="A134" s="114"/>
      <c r="B134" s="115"/>
      <c r="C134" s="115"/>
      <c r="I134" s="117"/>
      <c r="J134" s="117"/>
      <c r="K134" s="117"/>
      <c r="M134" s="120"/>
      <c r="N134" s="119"/>
      <c r="O134" s="119"/>
    </row>
    <row r="135" spans="1:15" s="116" customFormat="1" ht="15.75">
      <c r="A135" s="114"/>
      <c r="B135" s="115"/>
      <c r="C135" s="115"/>
      <c r="I135" s="117"/>
      <c r="J135" s="117"/>
      <c r="K135" s="117"/>
      <c r="N135" s="119"/>
      <c r="O135" s="119"/>
    </row>
    <row r="136" spans="1:15" s="116" customFormat="1" ht="15.75">
      <c r="A136" s="114"/>
      <c r="B136" s="115"/>
      <c r="C136" s="115"/>
      <c r="I136" s="117"/>
      <c r="J136" s="117"/>
      <c r="K136" s="117"/>
      <c r="M136" s="120"/>
      <c r="N136" s="119"/>
      <c r="O136" s="119"/>
    </row>
    <row r="137" spans="1:15" s="116" customFormat="1" ht="15.75">
      <c r="A137" s="114"/>
      <c r="B137" s="115"/>
      <c r="C137" s="115"/>
      <c r="I137" s="117"/>
      <c r="J137" s="117"/>
      <c r="K137" s="117"/>
      <c r="M137" s="120"/>
      <c r="N137" s="119"/>
      <c r="O137" s="119"/>
    </row>
    <row r="138" spans="1:15" s="116" customFormat="1" ht="15.75">
      <c r="A138" s="114"/>
      <c r="B138" s="115"/>
      <c r="C138" s="115"/>
      <c r="I138" s="117"/>
      <c r="J138" s="117"/>
      <c r="K138" s="117"/>
      <c r="N138" s="119"/>
      <c r="O138" s="119"/>
    </row>
    <row r="139" spans="1:15" s="116" customFormat="1" ht="15.75">
      <c r="A139" s="114"/>
      <c r="B139" s="115"/>
      <c r="C139" s="115"/>
      <c r="I139" s="117"/>
      <c r="J139" s="117"/>
      <c r="K139" s="117"/>
      <c r="N139" s="119"/>
      <c r="O139" s="119"/>
    </row>
    <row r="140" spans="1:15" s="116" customFormat="1" ht="15.75">
      <c r="A140" s="114"/>
      <c r="B140" s="115"/>
      <c r="C140" s="115"/>
      <c r="I140" s="117"/>
      <c r="J140" s="117"/>
      <c r="K140" s="117"/>
      <c r="N140" s="119"/>
      <c r="O140" s="119"/>
    </row>
    <row r="141" spans="1:15" s="116" customFormat="1" ht="15.75">
      <c r="A141" s="114"/>
      <c r="B141" s="115"/>
      <c r="C141" s="115"/>
      <c r="I141" s="117"/>
      <c r="J141" s="117"/>
      <c r="K141" s="117"/>
      <c r="M141" s="120"/>
      <c r="N141" s="119"/>
      <c r="O141" s="119"/>
    </row>
    <row r="142" spans="1:15" s="116" customFormat="1" ht="15.75">
      <c r="A142" s="114"/>
      <c r="B142" s="115"/>
      <c r="C142" s="115"/>
      <c r="I142" s="117"/>
      <c r="J142" s="117"/>
      <c r="K142" s="117"/>
      <c r="M142" s="120"/>
      <c r="N142" s="119"/>
      <c r="O142" s="119"/>
    </row>
    <row r="143" spans="1:15" s="116" customFormat="1" ht="15.75">
      <c r="A143" s="114"/>
      <c r="B143" s="115"/>
      <c r="C143" s="115"/>
      <c r="I143" s="117"/>
      <c r="J143" s="117"/>
      <c r="K143" s="117"/>
      <c r="M143" s="120"/>
      <c r="N143" s="119"/>
      <c r="O143" s="119"/>
    </row>
    <row r="144" spans="1:15" s="116" customFormat="1" ht="15.75">
      <c r="A144" s="114"/>
      <c r="B144" s="115"/>
      <c r="C144" s="115"/>
      <c r="I144" s="117"/>
      <c r="J144" s="117"/>
      <c r="K144" s="117"/>
      <c r="N144" s="119"/>
      <c r="O144" s="119"/>
    </row>
    <row r="145" spans="1:15" s="116" customFormat="1" ht="15.75">
      <c r="A145" s="114"/>
      <c r="B145" s="115"/>
      <c r="C145" s="115"/>
      <c r="I145" s="117"/>
      <c r="J145" s="117"/>
      <c r="K145" s="117"/>
      <c r="M145" s="120"/>
      <c r="N145" s="119"/>
      <c r="O145" s="119"/>
    </row>
    <row r="146" spans="1:15" s="116" customFormat="1" ht="15.75">
      <c r="A146" s="114"/>
      <c r="B146" s="115"/>
      <c r="C146" s="115"/>
      <c r="I146" s="117"/>
      <c r="J146" s="117"/>
      <c r="K146" s="117"/>
      <c r="N146" s="119"/>
      <c r="O146" s="119"/>
    </row>
    <row r="147" spans="1:15" s="116" customFormat="1" ht="15.75">
      <c r="A147" s="114"/>
      <c r="B147" s="115"/>
      <c r="C147" s="115"/>
      <c r="I147" s="117"/>
      <c r="J147" s="117"/>
      <c r="K147" s="117"/>
      <c r="N147" s="119"/>
      <c r="O147" s="119"/>
    </row>
    <row r="148" spans="1:15" s="116" customFormat="1" ht="15.75">
      <c r="A148" s="114"/>
      <c r="B148" s="115"/>
      <c r="C148" s="115"/>
      <c r="I148" s="117"/>
      <c r="J148" s="117"/>
      <c r="K148" s="117"/>
      <c r="M148" s="120"/>
      <c r="N148" s="119"/>
      <c r="O148" s="119"/>
    </row>
    <row r="149" spans="1:15" s="116" customFormat="1" ht="15.75">
      <c r="A149" s="114"/>
      <c r="B149" s="115"/>
      <c r="C149" s="115"/>
      <c r="I149" s="117"/>
      <c r="J149" s="117"/>
      <c r="K149" s="117"/>
      <c r="N149" s="119"/>
      <c r="O149" s="119"/>
    </row>
    <row r="150" spans="1:15" s="116" customFormat="1" ht="15.75">
      <c r="A150" s="114"/>
      <c r="B150" s="115"/>
      <c r="C150" s="115"/>
      <c r="I150" s="117"/>
      <c r="J150" s="117"/>
      <c r="K150" s="117"/>
      <c r="N150" s="119"/>
      <c r="O150" s="119"/>
    </row>
    <row r="151" spans="1:15" s="116" customFormat="1" ht="15.75">
      <c r="A151" s="114"/>
      <c r="B151" s="115"/>
      <c r="C151" s="115"/>
      <c r="I151" s="117"/>
      <c r="J151" s="117"/>
      <c r="K151" s="117"/>
      <c r="N151" s="119"/>
      <c r="O151" s="119"/>
    </row>
    <row r="152" spans="1:15" s="116" customFormat="1" ht="15.75">
      <c r="A152" s="114"/>
      <c r="B152" s="115"/>
      <c r="C152" s="115"/>
      <c r="I152" s="117"/>
      <c r="J152" s="117"/>
      <c r="K152" s="117"/>
      <c r="N152" s="119"/>
      <c r="O152" s="119"/>
    </row>
    <row r="153" spans="1:15" s="116" customFormat="1" ht="15.75">
      <c r="A153" s="114"/>
      <c r="B153" s="115"/>
      <c r="C153" s="115"/>
      <c r="I153" s="117"/>
      <c r="J153" s="117"/>
      <c r="K153" s="117"/>
      <c r="M153" s="120"/>
      <c r="N153" s="119"/>
      <c r="O153" s="119"/>
    </row>
    <row r="154" spans="1:15" s="116" customFormat="1" ht="15.75">
      <c r="A154" s="114"/>
      <c r="B154" s="115"/>
      <c r="C154" s="115"/>
      <c r="I154" s="117"/>
      <c r="J154" s="117"/>
      <c r="K154" s="117"/>
      <c r="N154" s="119"/>
      <c r="O154" s="119"/>
    </row>
    <row r="155" spans="1:15" s="116" customFormat="1" ht="15.75">
      <c r="A155" s="114"/>
      <c r="B155" s="115"/>
      <c r="C155" s="115"/>
      <c r="I155" s="117"/>
      <c r="J155" s="117"/>
      <c r="K155" s="117"/>
      <c r="M155" s="120"/>
      <c r="N155" s="119"/>
      <c r="O155" s="119"/>
    </row>
    <row r="156" spans="1:15" s="116" customFormat="1" ht="15.75">
      <c r="A156" s="114"/>
      <c r="B156" s="115"/>
      <c r="C156" s="115"/>
      <c r="I156" s="117"/>
      <c r="J156" s="117"/>
      <c r="K156" s="117"/>
      <c r="M156" s="120"/>
      <c r="N156" s="119"/>
      <c r="O156" s="119"/>
    </row>
    <row r="157" spans="1:15" s="116" customFormat="1" ht="15.75">
      <c r="A157" s="114"/>
      <c r="B157" s="115"/>
      <c r="C157" s="115"/>
      <c r="I157" s="117"/>
      <c r="J157" s="117"/>
      <c r="K157" s="117"/>
      <c r="N157" s="119"/>
      <c r="O157" s="119"/>
    </row>
    <row r="158" spans="1:15" s="116" customFormat="1" ht="15.75">
      <c r="A158" s="114"/>
      <c r="B158" s="115"/>
      <c r="C158" s="115"/>
      <c r="I158" s="117"/>
      <c r="J158" s="117"/>
      <c r="K158" s="117"/>
      <c r="M158" s="121"/>
      <c r="N158" s="119"/>
      <c r="O158" s="119"/>
    </row>
    <row r="159" spans="1:15" s="116" customFormat="1" ht="15.75">
      <c r="A159" s="114"/>
      <c r="B159" s="115"/>
      <c r="C159" s="115"/>
      <c r="I159" s="117"/>
      <c r="J159" s="117"/>
      <c r="K159" s="117"/>
      <c r="M159" s="121"/>
      <c r="N159" s="119"/>
      <c r="O159" s="119"/>
    </row>
    <row r="160" spans="1:15" s="116" customFormat="1" ht="15.75">
      <c r="A160" s="114"/>
      <c r="B160" s="115"/>
      <c r="C160" s="115"/>
      <c r="I160" s="117"/>
      <c r="J160" s="117"/>
      <c r="K160" s="117"/>
      <c r="M160" s="121"/>
      <c r="N160" s="119"/>
      <c r="O160" s="119"/>
    </row>
    <row r="161" spans="1:15" s="116" customFormat="1" ht="15.75">
      <c r="A161" s="114"/>
      <c r="B161" s="115"/>
      <c r="C161" s="115"/>
      <c r="I161" s="117"/>
      <c r="J161" s="117"/>
      <c r="K161" s="117"/>
      <c r="M161" s="121"/>
      <c r="N161" s="119"/>
      <c r="O161" s="119"/>
    </row>
    <row r="162" spans="1:15" s="116" customFormat="1" ht="15.75">
      <c r="A162" s="114"/>
      <c r="B162" s="115"/>
      <c r="C162" s="115"/>
      <c r="I162" s="117"/>
      <c r="J162" s="117"/>
      <c r="K162" s="117"/>
      <c r="M162" s="121"/>
      <c r="N162" s="119"/>
      <c r="O162" s="119"/>
    </row>
    <row r="163" spans="1:15" s="116" customFormat="1" ht="15.75">
      <c r="A163" s="114"/>
      <c r="B163" s="115"/>
      <c r="C163" s="115"/>
      <c r="I163" s="117"/>
      <c r="J163" s="117"/>
      <c r="K163" s="117"/>
      <c r="M163" s="121"/>
      <c r="N163" s="119"/>
      <c r="O163" s="119"/>
    </row>
    <row r="164" spans="1:15" s="116" customFormat="1" ht="15.75">
      <c r="A164" s="114"/>
      <c r="B164" s="115"/>
      <c r="C164" s="115"/>
      <c r="I164" s="117"/>
      <c r="J164" s="117"/>
      <c r="K164" s="117"/>
      <c r="N164" s="119"/>
      <c r="O164" s="119"/>
    </row>
    <row r="165" spans="1:15" s="116" customFormat="1" ht="15.75">
      <c r="A165" s="114"/>
      <c r="B165" s="115"/>
      <c r="C165" s="115"/>
      <c r="I165" s="117"/>
      <c r="J165" s="117"/>
      <c r="K165" s="117"/>
      <c r="N165" s="119"/>
      <c r="O165" s="119"/>
    </row>
    <row r="166" spans="1:15" s="116" customFormat="1" ht="15.75">
      <c r="A166" s="114"/>
      <c r="B166" s="115"/>
      <c r="C166" s="115"/>
      <c r="I166" s="117"/>
      <c r="J166" s="117"/>
      <c r="K166" s="117"/>
      <c r="N166" s="119"/>
      <c r="O166" s="119"/>
    </row>
    <row r="167" spans="1:15" s="116" customFormat="1" ht="15.75">
      <c r="A167" s="114"/>
      <c r="B167" s="115"/>
      <c r="C167" s="115"/>
      <c r="I167" s="117"/>
      <c r="J167" s="117"/>
      <c r="K167" s="117"/>
      <c r="N167" s="119"/>
      <c r="O167" s="119"/>
    </row>
    <row r="168" spans="1:15" s="116" customFormat="1" ht="15.75">
      <c r="A168" s="114"/>
      <c r="B168" s="115"/>
      <c r="C168" s="115"/>
      <c r="I168" s="117"/>
      <c r="J168" s="117"/>
      <c r="K168" s="117"/>
      <c r="M168" s="121"/>
      <c r="N168" s="119"/>
      <c r="O168" s="119"/>
    </row>
    <row r="169" spans="1:15" s="116" customFormat="1" ht="15.75">
      <c r="A169" s="114"/>
      <c r="B169" s="115"/>
      <c r="C169" s="115"/>
      <c r="I169" s="117"/>
      <c r="J169" s="117"/>
      <c r="K169" s="117"/>
      <c r="N169" s="119"/>
      <c r="O169" s="119"/>
    </row>
    <row r="170" spans="1:15" s="116" customFormat="1" ht="15.75">
      <c r="A170" s="114"/>
      <c r="B170" s="115"/>
      <c r="C170" s="115"/>
      <c r="I170" s="117"/>
      <c r="J170" s="117"/>
      <c r="K170" s="117"/>
      <c r="M170" s="120"/>
      <c r="N170" s="119"/>
      <c r="O170" s="119"/>
    </row>
    <row r="171" spans="1:15" s="116" customFormat="1" ht="15.75">
      <c r="A171" s="114"/>
      <c r="B171" s="115"/>
      <c r="C171" s="115"/>
      <c r="I171" s="117"/>
      <c r="J171" s="117"/>
      <c r="K171" s="117"/>
      <c r="M171" s="120"/>
      <c r="N171" s="119"/>
      <c r="O171" s="119"/>
    </row>
    <row r="172" spans="1:15" s="116" customFormat="1" ht="15.75">
      <c r="A172" s="114"/>
      <c r="B172" s="115"/>
      <c r="C172" s="115"/>
      <c r="I172" s="117"/>
      <c r="J172" s="117"/>
      <c r="K172" s="117"/>
      <c r="N172" s="119"/>
      <c r="O172" s="119"/>
    </row>
    <row r="173" spans="1:15" s="116" customFormat="1" ht="15.75">
      <c r="A173" s="114"/>
      <c r="B173" s="115"/>
      <c r="C173" s="115"/>
      <c r="I173" s="117"/>
      <c r="J173" s="117"/>
      <c r="K173" s="117"/>
      <c r="N173" s="119"/>
      <c r="O173" s="119"/>
    </row>
    <row r="174" spans="1:15" s="116" customFormat="1" ht="15.75">
      <c r="A174" s="114"/>
      <c r="B174" s="115"/>
      <c r="C174" s="115"/>
      <c r="I174" s="117"/>
      <c r="J174" s="117"/>
      <c r="K174" s="117"/>
      <c r="M174" s="120"/>
      <c r="N174" s="119"/>
      <c r="O174" s="119"/>
    </row>
    <row r="175" spans="1:15" s="116" customFormat="1" ht="15.75">
      <c r="A175" s="114"/>
      <c r="B175" s="115"/>
      <c r="C175" s="115"/>
      <c r="I175" s="117"/>
      <c r="J175" s="117"/>
      <c r="K175" s="117"/>
      <c r="M175" s="120"/>
      <c r="N175" s="119"/>
      <c r="O175" s="119"/>
    </row>
    <row r="176" spans="1:15" s="116" customFormat="1" ht="15.75">
      <c r="A176" s="114"/>
      <c r="B176" s="115"/>
      <c r="C176" s="115"/>
      <c r="I176" s="117"/>
      <c r="J176" s="117"/>
      <c r="K176" s="117"/>
      <c r="N176" s="119"/>
      <c r="O176" s="119"/>
    </row>
    <row r="177" spans="1:15" s="116" customFormat="1" ht="15.75">
      <c r="A177" s="114"/>
      <c r="B177" s="115"/>
      <c r="C177" s="115"/>
      <c r="I177" s="117"/>
      <c r="J177" s="117"/>
      <c r="K177" s="117"/>
      <c r="M177" s="120"/>
      <c r="N177" s="119"/>
      <c r="O177" s="119"/>
    </row>
    <row r="178" spans="1:15" s="116" customFormat="1" ht="15.75">
      <c r="A178" s="114"/>
      <c r="B178" s="115"/>
      <c r="C178" s="115"/>
      <c r="I178" s="117"/>
      <c r="J178" s="117"/>
      <c r="K178" s="117"/>
      <c r="N178" s="119"/>
      <c r="O178" s="119"/>
    </row>
    <row r="179" spans="1:15" s="116" customFormat="1" ht="15.75">
      <c r="A179" s="114"/>
      <c r="B179" s="115"/>
      <c r="C179" s="115"/>
      <c r="I179" s="117"/>
      <c r="J179" s="117"/>
      <c r="K179" s="117"/>
      <c r="N179" s="119"/>
      <c r="O179" s="119"/>
    </row>
    <row r="180" spans="1:15" s="116" customFormat="1" ht="15.75">
      <c r="A180" s="114"/>
      <c r="B180" s="115"/>
      <c r="C180" s="115"/>
      <c r="I180" s="117"/>
      <c r="J180" s="117"/>
      <c r="K180" s="117"/>
      <c r="N180" s="119"/>
      <c r="O180" s="119"/>
    </row>
    <row r="181" spans="1:15" s="116" customFormat="1" ht="15.75">
      <c r="A181" s="114"/>
      <c r="B181" s="115"/>
      <c r="C181" s="115"/>
      <c r="I181" s="117"/>
      <c r="J181" s="117"/>
      <c r="K181" s="117"/>
      <c r="N181" s="119"/>
      <c r="O181" s="119"/>
    </row>
    <row r="182" spans="1:15" s="116" customFormat="1" ht="15.75">
      <c r="A182" s="114"/>
      <c r="B182" s="115"/>
      <c r="C182" s="115"/>
      <c r="I182" s="117"/>
      <c r="J182" s="117"/>
      <c r="K182" s="117"/>
      <c r="N182" s="119"/>
      <c r="O182" s="119"/>
    </row>
    <row r="183" spans="1:15" s="116" customFormat="1" ht="15.75">
      <c r="A183" s="114"/>
      <c r="B183" s="115"/>
      <c r="C183" s="115"/>
      <c r="I183" s="117"/>
      <c r="J183" s="117"/>
      <c r="K183" s="117"/>
      <c r="M183" s="120"/>
      <c r="N183" s="119"/>
      <c r="O183" s="119"/>
    </row>
    <row r="184" spans="1:15" s="116" customFormat="1" ht="15.75">
      <c r="A184" s="114"/>
      <c r="B184" s="115"/>
      <c r="C184" s="115"/>
      <c r="I184" s="117"/>
      <c r="J184" s="117"/>
      <c r="K184" s="117"/>
      <c r="N184" s="119"/>
      <c r="O184" s="119"/>
    </row>
    <row r="185" spans="1:15" s="116" customFormat="1" ht="15.75">
      <c r="A185" s="114"/>
      <c r="B185" s="115"/>
      <c r="C185" s="115"/>
      <c r="I185" s="117"/>
      <c r="J185" s="117"/>
      <c r="K185" s="117"/>
      <c r="N185" s="119"/>
      <c r="O185" s="119"/>
    </row>
    <row r="186" spans="1:15" s="116" customFormat="1" ht="15.75">
      <c r="A186" s="114"/>
      <c r="B186" s="115"/>
      <c r="C186" s="115"/>
      <c r="J186" s="117"/>
      <c r="K186" s="117"/>
      <c r="N186" s="119"/>
      <c r="O186" s="119"/>
    </row>
    <row r="187" spans="1:15" s="116" customFormat="1" ht="15.75">
      <c r="A187" s="114"/>
      <c r="B187" s="115"/>
      <c r="C187" s="115"/>
      <c r="I187" s="117"/>
      <c r="J187" s="117"/>
      <c r="K187" s="117"/>
      <c r="N187" s="119"/>
      <c r="O187" s="119"/>
    </row>
    <row r="188" spans="1:15" s="116" customFormat="1" ht="15.75">
      <c r="A188" s="114"/>
      <c r="B188" s="115"/>
      <c r="C188" s="115"/>
      <c r="I188" s="117"/>
      <c r="J188" s="117"/>
      <c r="K188" s="117"/>
      <c r="M188" s="120"/>
      <c r="N188" s="119"/>
      <c r="O188" s="119"/>
    </row>
    <row r="189" spans="1:15" s="116" customFormat="1" ht="15.75">
      <c r="A189" s="114"/>
      <c r="B189" s="115"/>
      <c r="C189" s="115"/>
      <c r="I189" s="117"/>
      <c r="J189" s="117"/>
      <c r="K189" s="117"/>
      <c r="N189" s="119"/>
      <c r="O189" s="119"/>
    </row>
    <row r="190" spans="1:15" s="116" customFormat="1" ht="15.75">
      <c r="A190" s="114"/>
      <c r="B190" s="115"/>
      <c r="C190" s="115"/>
      <c r="I190" s="117"/>
      <c r="J190" s="117"/>
      <c r="K190" s="117"/>
      <c r="M190" s="121"/>
      <c r="N190" s="119"/>
      <c r="O190" s="119"/>
    </row>
    <row r="191" spans="1:15" s="116" customFormat="1" ht="15.75">
      <c r="A191" s="114"/>
      <c r="B191" s="115"/>
      <c r="C191" s="115"/>
      <c r="I191" s="117"/>
      <c r="J191" s="117"/>
      <c r="K191" s="117"/>
      <c r="N191" s="119"/>
      <c r="O191" s="119"/>
    </row>
    <row r="192" spans="1:15" s="116" customFormat="1" ht="15.75">
      <c r="A192" s="114"/>
      <c r="B192" s="115"/>
      <c r="C192" s="115"/>
      <c r="I192" s="117"/>
      <c r="J192" s="117"/>
      <c r="K192" s="117"/>
      <c r="M192" s="120"/>
      <c r="N192" s="119"/>
      <c r="O192" s="119"/>
    </row>
    <row r="193" spans="1:15" s="116" customFormat="1" ht="15.75">
      <c r="A193" s="114"/>
      <c r="B193" s="115"/>
      <c r="C193" s="115"/>
      <c r="I193" s="117"/>
      <c r="J193" s="117"/>
      <c r="K193" s="117"/>
      <c r="N193" s="119"/>
      <c r="O193" s="119"/>
    </row>
    <row r="194" spans="1:15" s="116" customFormat="1" ht="15.75">
      <c r="A194" s="114"/>
      <c r="B194" s="115"/>
      <c r="C194" s="115"/>
      <c r="I194" s="117"/>
      <c r="J194" s="117"/>
      <c r="K194" s="117"/>
      <c r="M194" s="120"/>
      <c r="N194" s="119"/>
      <c r="O194" s="119"/>
    </row>
    <row r="195" spans="1:15" s="116" customFormat="1" ht="15.75">
      <c r="A195" s="114"/>
      <c r="B195" s="115"/>
      <c r="C195" s="115"/>
      <c r="I195" s="117"/>
      <c r="J195" s="117"/>
      <c r="K195" s="117"/>
      <c r="M195" s="120"/>
      <c r="N195" s="119"/>
      <c r="O195" s="119"/>
    </row>
    <row r="196" spans="1:15" s="116" customFormat="1" ht="15.75">
      <c r="A196" s="114"/>
      <c r="B196" s="115"/>
      <c r="C196" s="115"/>
      <c r="I196" s="117"/>
      <c r="J196" s="117"/>
      <c r="K196" s="117"/>
      <c r="M196" s="120"/>
      <c r="N196" s="119"/>
      <c r="O196" s="119"/>
    </row>
    <row r="197" spans="1:15" s="116" customFormat="1" ht="15.75">
      <c r="A197" s="114"/>
      <c r="B197" s="115"/>
      <c r="C197" s="115"/>
      <c r="I197" s="117"/>
      <c r="J197" s="117"/>
      <c r="K197" s="117"/>
      <c r="M197" s="120"/>
      <c r="N197" s="119"/>
      <c r="O197" s="119"/>
    </row>
    <row r="198" spans="1:15" s="116" customFormat="1" ht="15.75">
      <c r="A198" s="114"/>
      <c r="B198" s="115"/>
      <c r="C198" s="115"/>
      <c r="I198" s="117"/>
      <c r="J198" s="117"/>
      <c r="K198" s="117"/>
      <c r="M198" s="120"/>
      <c r="N198" s="119"/>
      <c r="O198" s="119"/>
    </row>
    <row r="199" spans="1:15" s="116" customFormat="1" ht="15.75">
      <c r="A199" s="114"/>
      <c r="B199" s="115"/>
      <c r="C199" s="115"/>
      <c r="I199" s="117"/>
      <c r="J199" s="117"/>
      <c r="K199" s="117"/>
      <c r="M199" s="120"/>
      <c r="N199" s="119"/>
      <c r="O199" s="119"/>
    </row>
    <row r="200" spans="1:15" s="116" customFormat="1" ht="15.75">
      <c r="A200" s="114"/>
      <c r="B200" s="115"/>
      <c r="C200" s="115"/>
      <c r="I200" s="117"/>
      <c r="J200" s="117"/>
      <c r="K200" s="117"/>
      <c r="M200" s="120"/>
      <c r="N200" s="119"/>
      <c r="O200" s="119"/>
    </row>
    <row r="201" spans="1:15" s="116" customFormat="1" ht="15.75">
      <c r="A201" s="114"/>
      <c r="B201" s="115"/>
      <c r="C201" s="115"/>
      <c r="I201" s="117"/>
      <c r="J201" s="124"/>
      <c r="K201" s="117"/>
      <c r="M201" s="120"/>
      <c r="N201" s="119"/>
      <c r="O201" s="119"/>
    </row>
    <row r="202" spans="1:15" s="116" customFormat="1" ht="15.75">
      <c r="A202" s="114"/>
      <c r="B202" s="115"/>
      <c r="C202" s="115"/>
      <c r="I202" s="117"/>
      <c r="J202" s="125"/>
      <c r="K202" s="117"/>
      <c r="M202" s="120"/>
      <c r="N202" s="119"/>
      <c r="O202" s="119"/>
    </row>
    <row r="203" spans="1:15" s="116" customFormat="1" ht="15.75">
      <c r="A203" s="114"/>
      <c r="B203" s="115"/>
      <c r="C203" s="115"/>
      <c r="I203" s="117"/>
      <c r="J203" s="117"/>
      <c r="K203" s="117"/>
      <c r="M203" s="120"/>
      <c r="N203" s="119"/>
      <c r="O203" s="119"/>
    </row>
    <row r="204" spans="1:15" s="116" customFormat="1" ht="15.75">
      <c r="A204" s="114"/>
      <c r="B204" s="115"/>
      <c r="C204" s="115"/>
      <c r="I204" s="117"/>
      <c r="J204" s="117"/>
      <c r="K204" s="117"/>
      <c r="M204" s="120"/>
      <c r="N204" s="119"/>
      <c r="O204" s="119"/>
    </row>
    <row r="205" spans="1:15" s="116" customFormat="1" ht="15.75">
      <c r="A205" s="114"/>
      <c r="B205" s="115"/>
      <c r="C205" s="115"/>
      <c r="I205" s="117"/>
      <c r="J205" s="117"/>
      <c r="K205" s="117"/>
      <c r="M205" s="120"/>
      <c r="N205" s="119"/>
      <c r="O205" s="119"/>
    </row>
    <row r="206" spans="1:15" s="116" customFormat="1" ht="15.75">
      <c r="A206" s="114"/>
      <c r="B206" s="115"/>
      <c r="C206" s="115"/>
      <c r="I206" s="117"/>
      <c r="J206" s="117"/>
      <c r="K206" s="117"/>
      <c r="M206" s="120"/>
      <c r="N206" s="119"/>
      <c r="O206" s="119"/>
    </row>
    <row r="207" spans="1:15" s="116" customFormat="1" ht="15.75">
      <c r="A207" s="114"/>
      <c r="B207" s="115"/>
      <c r="C207" s="115"/>
      <c r="I207" s="117"/>
      <c r="J207" s="117"/>
      <c r="K207" s="117"/>
      <c r="M207" s="120"/>
      <c r="N207" s="119"/>
      <c r="O207" s="119"/>
    </row>
    <row r="208" spans="1:15" s="116" customFormat="1" ht="15.75">
      <c r="A208" s="114"/>
      <c r="B208" s="115"/>
      <c r="C208" s="115"/>
      <c r="I208" s="117"/>
      <c r="J208" s="117"/>
      <c r="K208" s="117"/>
      <c r="M208" s="120"/>
      <c r="N208" s="119"/>
      <c r="O208" s="119"/>
    </row>
    <row r="209" spans="1:22" ht="15.75">
      <c r="A209" s="126"/>
      <c r="B209" s="115"/>
      <c r="C209" s="115"/>
      <c r="L209" s="126"/>
      <c r="M209" s="120"/>
      <c r="N209" s="119"/>
      <c r="Q209" s="116"/>
      <c r="R209" s="116"/>
      <c r="S209" s="116"/>
      <c r="T209" s="116"/>
      <c r="V209" s="116"/>
    </row>
    <row r="210" spans="1:22" ht="15.75">
      <c r="A210" s="126"/>
      <c r="B210" s="115"/>
      <c r="C210" s="115"/>
      <c r="L210" s="126"/>
      <c r="M210" s="120"/>
      <c r="N210" s="119"/>
      <c r="Q210" s="116"/>
      <c r="R210" s="116"/>
      <c r="S210" s="116"/>
      <c r="T210" s="116"/>
      <c r="V210" s="116"/>
    </row>
    <row r="211" spans="1:22" ht="15.75">
      <c r="A211" s="126"/>
      <c r="B211" s="115"/>
      <c r="C211" s="115"/>
      <c r="L211" s="126"/>
      <c r="M211" s="120"/>
      <c r="N211" s="119"/>
      <c r="Q211" s="116"/>
      <c r="R211" s="116"/>
      <c r="S211" s="116"/>
      <c r="T211" s="116"/>
      <c r="V211" s="116"/>
    </row>
    <row r="212" spans="1:22" ht="15.75">
      <c r="A212" s="126"/>
      <c r="B212" s="115"/>
      <c r="C212" s="115"/>
      <c r="L212" s="126"/>
      <c r="M212" s="120"/>
      <c r="N212" s="119"/>
      <c r="Q212" s="116"/>
      <c r="R212" s="116"/>
      <c r="S212" s="116"/>
      <c r="T212" s="116"/>
      <c r="V212" s="116"/>
    </row>
    <row r="213" spans="1:22" ht="15.75">
      <c r="A213" s="126"/>
      <c r="B213" s="115"/>
      <c r="C213" s="115"/>
      <c r="L213" s="126"/>
      <c r="M213" s="120"/>
      <c r="N213" s="119"/>
      <c r="Q213" s="116"/>
      <c r="R213" s="116"/>
      <c r="S213" s="116"/>
      <c r="T213" s="116"/>
      <c r="V213" s="116"/>
    </row>
    <row r="214" spans="1:22" ht="15.75">
      <c r="A214" s="126"/>
      <c r="B214" s="115"/>
      <c r="C214" s="115"/>
      <c r="L214" s="126"/>
      <c r="M214" s="120"/>
      <c r="N214" s="119"/>
      <c r="Q214" s="116"/>
      <c r="R214" s="116"/>
      <c r="S214" s="116"/>
      <c r="T214" s="116"/>
      <c r="V214" s="116"/>
    </row>
    <row r="215" spans="1:22" ht="15.75">
      <c r="A215" s="126"/>
      <c r="B215" s="115"/>
      <c r="C215" s="115"/>
      <c r="L215" s="126"/>
      <c r="M215" s="120"/>
      <c r="N215" s="119"/>
      <c r="Q215" s="116"/>
      <c r="R215" s="116"/>
      <c r="S215" s="116"/>
      <c r="T215" s="116"/>
      <c r="V215" s="116"/>
    </row>
    <row r="216" spans="1:22" ht="15.75">
      <c r="A216" s="126"/>
      <c r="B216" s="115"/>
      <c r="C216" s="115"/>
      <c r="L216" s="126"/>
      <c r="M216" s="120"/>
      <c r="N216" s="119"/>
      <c r="Q216" s="116"/>
      <c r="R216" s="116"/>
      <c r="S216" s="116"/>
      <c r="T216" s="116"/>
      <c r="V216" s="116"/>
    </row>
    <row r="217" spans="1:22" ht="15.75">
      <c r="A217" s="126"/>
      <c r="B217" s="115"/>
      <c r="C217" s="115"/>
      <c r="L217" s="126"/>
      <c r="M217" s="120"/>
      <c r="N217" s="119"/>
      <c r="Q217" s="116"/>
      <c r="R217" s="116"/>
      <c r="S217" s="116"/>
      <c r="T217" s="116"/>
      <c r="V217" s="116"/>
    </row>
    <row r="218" spans="1:22" ht="15.75">
      <c r="A218" s="126"/>
      <c r="B218" s="115"/>
      <c r="C218" s="115"/>
      <c r="L218" s="126"/>
      <c r="M218" s="120"/>
      <c r="N218" s="119"/>
      <c r="Q218" s="116"/>
      <c r="R218" s="116"/>
      <c r="S218" s="116"/>
      <c r="T218" s="116"/>
      <c r="V218" s="116"/>
    </row>
    <row r="219" spans="1:22" ht="15.75">
      <c r="A219" s="126"/>
      <c r="B219" s="115"/>
      <c r="C219" s="115"/>
      <c r="L219" s="126"/>
      <c r="M219" s="120"/>
      <c r="N219" s="119"/>
      <c r="Q219" s="116"/>
      <c r="R219" s="116"/>
      <c r="S219" s="116"/>
      <c r="T219" s="116"/>
      <c r="V219" s="116"/>
    </row>
    <row r="220" spans="1:22" ht="15.75">
      <c r="A220" s="126"/>
      <c r="B220" s="115"/>
      <c r="C220" s="115"/>
      <c r="L220" s="126"/>
      <c r="M220" s="120"/>
      <c r="N220" s="119"/>
      <c r="Q220" s="116"/>
      <c r="R220" s="116"/>
      <c r="S220" s="116"/>
      <c r="T220" s="116"/>
      <c r="V220" s="116"/>
    </row>
    <row r="221" spans="1:22" ht="15.75">
      <c r="A221" s="126"/>
      <c r="B221" s="115"/>
      <c r="C221" s="115"/>
      <c r="L221" s="126"/>
      <c r="M221" s="120"/>
      <c r="N221" s="119"/>
      <c r="Q221" s="116"/>
      <c r="R221" s="116"/>
      <c r="S221" s="116"/>
      <c r="T221" s="116"/>
      <c r="V221" s="116"/>
    </row>
    <row r="222" spans="1:22" ht="15.75">
      <c r="A222" s="126"/>
      <c r="B222" s="115"/>
      <c r="C222" s="115"/>
      <c r="L222" s="126"/>
      <c r="M222" s="120"/>
      <c r="N222" s="119"/>
      <c r="Q222" s="116"/>
      <c r="R222" s="116"/>
      <c r="S222" s="116"/>
      <c r="T222" s="116"/>
      <c r="V222" s="116"/>
    </row>
    <row r="223" spans="1:22" ht="15.75">
      <c r="A223" s="126"/>
      <c r="B223" s="115"/>
      <c r="C223" s="115"/>
      <c r="L223" s="126"/>
      <c r="M223" s="120"/>
      <c r="N223" s="119"/>
      <c r="Q223" s="116"/>
      <c r="R223" s="116"/>
      <c r="S223" s="116"/>
      <c r="T223" s="116"/>
      <c r="V223" s="116"/>
    </row>
    <row r="224" spans="1:22" ht="15.75">
      <c r="A224" s="126"/>
      <c r="B224" s="115"/>
      <c r="C224" s="115"/>
      <c r="L224" s="126"/>
      <c r="M224" s="120"/>
      <c r="N224" s="119"/>
      <c r="Q224" s="116"/>
      <c r="R224" s="116"/>
      <c r="S224" s="116"/>
      <c r="T224" s="116"/>
      <c r="V224" s="116"/>
    </row>
    <row r="225" spans="1:22" ht="15.75">
      <c r="A225" s="126"/>
      <c r="B225" s="115"/>
      <c r="C225" s="115"/>
      <c r="L225" s="126"/>
      <c r="M225" s="120"/>
      <c r="N225" s="119"/>
      <c r="Q225" s="116"/>
      <c r="R225" s="116"/>
      <c r="S225" s="116"/>
      <c r="T225" s="116"/>
      <c r="V225" s="116"/>
    </row>
    <row r="226" spans="1:22" ht="15.75">
      <c r="A226" s="126"/>
      <c r="B226" s="115"/>
      <c r="C226" s="115"/>
      <c r="L226" s="126"/>
      <c r="M226" s="120"/>
      <c r="N226" s="119"/>
      <c r="Q226" s="116"/>
      <c r="R226" s="116"/>
      <c r="S226" s="116"/>
      <c r="T226" s="116"/>
      <c r="V226" s="116"/>
    </row>
    <row r="227" spans="1:22" ht="15.75">
      <c r="A227" s="126"/>
      <c r="B227" s="115"/>
      <c r="C227" s="115"/>
      <c r="L227" s="126"/>
      <c r="M227" s="120"/>
      <c r="N227" s="119"/>
      <c r="Q227" s="116"/>
      <c r="R227" s="116"/>
      <c r="S227" s="116"/>
      <c r="T227" s="116"/>
      <c r="V227" s="116"/>
    </row>
    <row r="228" spans="1:22" ht="15.75">
      <c r="A228" s="126"/>
      <c r="B228" s="115"/>
      <c r="C228" s="115"/>
      <c r="L228" s="126"/>
      <c r="M228" s="120"/>
      <c r="N228" s="119"/>
      <c r="Q228" s="116"/>
      <c r="R228" s="116"/>
      <c r="S228" s="116"/>
      <c r="T228" s="116"/>
      <c r="V228" s="116"/>
    </row>
    <row r="229" spans="1:22" ht="15.75">
      <c r="A229" s="126"/>
      <c r="B229" s="115"/>
      <c r="C229" s="115"/>
      <c r="L229" s="126"/>
      <c r="M229" s="120"/>
      <c r="N229" s="119"/>
      <c r="Q229" s="116"/>
      <c r="R229" s="116"/>
      <c r="S229" s="116"/>
      <c r="T229" s="116"/>
      <c r="V229" s="116"/>
    </row>
    <row r="230" spans="1:22" ht="15.75">
      <c r="A230" s="126"/>
      <c r="B230" s="115"/>
      <c r="C230" s="115"/>
      <c r="L230" s="126"/>
      <c r="M230" s="120"/>
      <c r="N230" s="119"/>
      <c r="Q230" s="116"/>
      <c r="R230" s="116"/>
      <c r="S230" s="116"/>
      <c r="T230" s="116"/>
      <c r="V230" s="116"/>
    </row>
    <row r="231" spans="1:22" ht="15.75">
      <c r="A231" s="126"/>
      <c r="B231" s="115"/>
      <c r="C231" s="115"/>
      <c r="L231" s="126"/>
      <c r="M231" s="120"/>
      <c r="N231" s="119"/>
      <c r="Q231" s="116"/>
      <c r="R231" s="116"/>
      <c r="S231" s="116"/>
      <c r="T231" s="116"/>
      <c r="V231" s="116"/>
    </row>
    <row r="232" spans="1:22" ht="15.75">
      <c r="A232" s="126"/>
      <c r="B232" s="115"/>
      <c r="C232" s="115"/>
      <c r="L232" s="126"/>
      <c r="M232" s="120"/>
      <c r="N232" s="119"/>
      <c r="Q232" s="116"/>
      <c r="R232" s="116"/>
      <c r="S232" s="116"/>
      <c r="T232" s="116"/>
      <c r="V232" s="116"/>
    </row>
    <row r="233" spans="1:22" ht="15.75">
      <c r="A233" s="126"/>
      <c r="B233" s="115"/>
      <c r="C233" s="115"/>
      <c r="L233" s="126"/>
      <c r="M233" s="120"/>
      <c r="N233" s="119"/>
      <c r="Q233" s="116"/>
      <c r="R233" s="116"/>
      <c r="S233" s="116"/>
      <c r="T233" s="116"/>
      <c r="V233" s="116"/>
    </row>
    <row r="234" spans="1:22" ht="15.75">
      <c r="A234" s="126"/>
      <c r="B234" s="115"/>
      <c r="C234" s="115"/>
      <c r="L234" s="126"/>
      <c r="M234" s="120"/>
      <c r="N234" s="119"/>
      <c r="Q234" s="116"/>
      <c r="R234" s="116"/>
      <c r="S234" s="116"/>
      <c r="T234" s="116"/>
      <c r="V234" s="116"/>
    </row>
    <row r="235" spans="1:22" ht="15.75">
      <c r="A235" s="126"/>
      <c r="B235" s="115"/>
      <c r="C235" s="115"/>
      <c r="L235" s="126"/>
      <c r="M235" s="120"/>
      <c r="N235" s="119"/>
      <c r="Q235" s="116"/>
      <c r="R235" s="116"/>
      <c r="S235" s="116"/>
      <c r="T235" s="116"/>
      <c r="V235" s="116"/>
    </row>
    <row r="236" spans="1:22" ht="15.75">
      <c r="A236" s="126"/>
      <c r="B236" s="115"/>
      <c r="C236" s="115"/>
      <c r="L236" s="126"/>
      <c r="M236" s="120"/>
      <c r="N236" s="119"/>
      <c r="Q236" s="116"/>
      <c r="R236" s="116"/>
      <c r="S236" s="116"/>
      <c r="T236" s="116"/>
      <c r="V236" s="116"/>
    </row>
    <row r="237" spans="1:22" ht="15.75">
      <c r="A237" s="126"/>
      <c r="B237" s="115"/>
      <c r="C237" s="115"/>
      <c r="L237" s="126"/>
      <c r="M237" s="120"/>
      <c r="N237" s="119"/>
      <c r="Q237" s="116"/>
      <c r="R237" s="116"/>
      <c r="S237" s="116"/>
      <c r="T237" s="116"/>
      <c r="V237" s="116"/>
    </row>
    <row r="238" spans="1:22" ht="15.75">
      <c r="A238" s="126"/>
      <c r="B238" s="115"/>
      <c r="C238" s="115"/>
      <c r="L238" s="126"/>
      <c r="M238" s="120"/>
      <c r="N238" s="119"/>
      <c r="Q238" s="116"/>
      <c r="R238" s="116"/>
      <c r="S238" s="116"/>
      <c r="T238" s="116"/>
      <c r="V238" s="116"/>
    </row>
    <row r="239" spans="1:22" ht="15.75">
      <c r="A239" s="126"/>
      <c r="B239" s="115"/>
      <c r="C239" s="115"/>
      <c r="L239" s="126"/>
      <c r="M239" s="120"/>
      <c r="N239" s="119"/>
      <c r="Q239" s="116"/>
      <c r="R239" s="116"/>
      <c r="S239" s="116"/>
      <c r="T239" s="116"/>
      <c r="V239" s="116"/>
    </row>
    <row r="240" spans="1:22" ht="15.75">
      <c r="A240" s="126"/>
      <c r="B240" s="115"/>
      <c r="C240" s="115"/>
      <c r="L240" s="126"/>
      <c r="M240" s="120"/>
      <c r="N240" s="119"/>
      <c r="Q240" s="116"/>
      <c r="R240" s="116"/>
      <c r="S240" s="116"/>
      <c r="T240" s="116"/>
      <c r="V240" s="116"/>
    </row>
    <row r="241" spans="1:22" ht="15.75">
      <c r="A241" s="126"/>
      <c r="B241" s="115"/>
      <c r="C241" s="115"/>
      <c r="L241" s="126"/>
      <c r="M241" s="120"/>
      <c r="N241" s="119"/>
      <c r="Q241" s="116"/>
      <c r="R241" s="116"/>
      <c r="S241" s="116"/>
      <c r="T241" s="116"/>
      <c r="V241" s="116"/>
    </row>
    <row r="242" spans="1:22" ht="15.75">
      <c r="A242" s="126"/>
      <c r="B242" s="115"/>
      <c r="C242" s="115"/>
      <c r="L242" s="126"/>
      <c r="M242" s="120"/>
      <c r="N242" s="119"/>
      <c r="Q242" s="116"/>
      <c r="R242" s="116"/>
      <c r="S242" s="116"/>
      <c r="T242" s="116"/>
      <c r="V242" s="116"/>
    </row>
    <row r="243" spans="1:22" ht="15.75">
      <c r="A243" s="126"/>
      <c r="B243" s="115"/>
      <c r="C243" s="115"/>
      <c r="L243" s="126"/>
      <c r="M243" s="120"/>
      <c r="N243" s="119"/>
      <c r="Q243" s="116"/>
      <c r="R243" s="116"/>
      <c r="S243" s="116"/>
      <c r="T243" s="116"/>
      <c r="V243" s="116"/>
    </row>
    <row r="244" spans="1:22" ht="15.75">
      <c r="A244" s="126"/>
      <c r="B244" s="115"/>
      <c r="C244" s="115"/>
      <c r="L244" s="126"/>
      <c r="M244" s="120"/>
      <c r="N244" s="119"/>
      <c r="Q244" s="116"/>
      <c r="R244" s="116"/>
      <c r="S244" s="116"/>
      <c r="T244" s="116"/>
      <c r="V244" s="116"/>
    </row>
    <row r="245" spans="1:22" ht="15.75">
      <c r="A245" s="126"/>
      <c r="B245" s="115"/>
      <c r="C245" s="115"/>
      <c r="L245" s="126"/>
      <c r="M245" s="120"/>
      <c r="N245" s="119"/>
      <c r="Q245" s="116"/>
      <c r="R245" s="116"/>
      <c r="S245" s="116"/>
      <c r="T245" s="116"/>
      <c r="V245" s="116"/>
    </row>
    <row r="246" spans="1:22" ht="15.75">
      <c r="A246" s="126"/>
      <c r="B246" s="115"/>
      <c r="C246" s="115"/>
      <c r="L246" s="126"/>
      <c r="M246" s="120"/>
      <c r="N246" s="119"/>
      <c r="Q246" s="116"/>
      <c r="R246" s="116"/>
      <c r="S246" s="116"/>
      <c r="T246" s="116"/>
      <c r="V246" s="116"/>
    </row>
    <row r="247" spans="1:22" ht="15.75">
      <c r="A247" s="126"/>
      <c r="B247" s="115"/>
      <c r="C247" s="115"/>
      <c r="L247" s="126"/>
      <c r="M247" s="120"/>
      <c r="N247" s="119"/>
      <c r="Q247" s="116"/>
      <c r="R247" s="116"/>
      <c r="S247" s="116"/>
      <c r="T247" s="116"/>
      <c r="V247" s="116"/>
    </row>
    <row r="248" spans="1:22" ht="15.75">
      <c r="A248" s="126"/>
      <c r="B248" s="115"/>
      <c r="C248" s="115"/>
      <c r="L248" s="126"/>
      <c r="M248" s="120"/>
      <c r="N248" s="119"/>
      <c r="Q248" s="116"/>
      <c r="R248" s="116"/>
      <c r="S248" s="116"/>
      <c r="T248" s="116"/>
      <c r="V248" s="116"/>
    </row>
    <row r="249" spans="1:22" ht="15.75">
      <c r="A249" s="126"/>
      <c r="B249" s="115"/>
      <c r="C249" s="115"/>
      <c r="L249" s="126"/>
      <c r="M249" s="120"/>
      <c r="N249" s="119"/>
      <c r="Q249" s="116"/>
      <c r="R249" s="116"/>
      <c r="S249" s="116"/>
      <c r="T249" s="116"/>
      <c r="V249" s="116"/>
    </row>
    <row r="250" spans="1:22" ht="15.75">
      <c r="A250" s="126"/>
      <c r="B250" s="115"/>
      <c r="C250" s="115"/>
      <c r="L250" s="126"/>
      <c r="M250" s="120"/>
      <c r="N250" s="119"/>
      <c r="Q250" s="116"/>
      <c r="R250" s="116"/>
      <c r="S250" s="116"/>
      <c r="T250" s="116"/>
      <c r="V250" s="116"/>
    </row>
    <row r="251" spans="1:22" ht="15.75">
      <c r="A251" s="126"/>
      <c r="B251" s="115"/>
      <c r="C251" s="115"/>
      <c r="L251" s="126"/>
      <c r="M251" s="120"/>
      <c r="N251" s="119"/>
      <c r="Q251" s="116"/>
      <c r="R251" s="116"/>
      <c r="S251" s="116"/>
      <c r="T251" s="116"/>
      <c r="V251" s="116"/>
    </row>
    <row r="252" spans="1:22" ht="15.75">
      <c r="A252" s="126"/>
      <c r="B252" s="115"/>
      <c r="C252" s="115"/>
      <c r="L252" s="126"/>
      <c r="M252" s="120"/>
      <c r="N252" s="119"/>
      <c r="Q252" s="116"/>
      <c r="R252" s="116"/>
      <c r="S252" s="116"/>
      <c r="T252" s="116"/>
      <c r="V252" s="116"/>
    </row>
    <row r="253" spans="1:22" ht="15.75">
      <c r="A253" s="126"/>
      <c r="B253" s="115"/>
      <c r="C253" s="115"/>
      <c r="L253" s="126"/>
      <c r="M253" s="120"/>
      <c r="N253" s="119"/>
      <c r="Q253" s="116"/>
      <c r="R253" s="116"/>
      <c r="S253" s="116"/>
      <c r="T253" s="116"/>
      <c r="V253" s="116"/>
    </row>
    <row r="254" spans="1:22" ht="15.75">
      <c r="A254" s="126"/>
      <c r="B254" s="115"/>
      <c r="C254" s="115"/>
      <c r="L254" s="126"/>
      <c r="M254" s="120"/>
      <c r="N254" s="119"/>
      <c r="Q254" s="116"/>
      <c r="R254" s="116"/>
      <c r="S254" s="116"/>
      <c r="T254" s="116"/>
      <c r="V254" s="116"/>
    </row>
    <row r="255" spans="1:22" ht="15.75">
      <c r="A255" s="126"/>
      <c r="B255" s="115"/>
      <c r="C255" s="115"/>
      <c r="L255" s="126"/>
      <c r="M255" s="120"/>
      <c r="N255" s="119"/>
      <c r="Q255" s="116"/>
      <c r="R255" s="116"/>
      <c r="S255" s="116"/>
      <c r="T255" s="116"/>
      <c r="V255" s="116"/>
    </row>
    <row r="256" spans="1:22" ht="15.75">
      <c r="A256" s="126"/>
      <c r="B256" s="115"/>
      <c r="C256" s="115"/>
      <c r="L256" s="126"/>
      <c r="M256" s="120"/>
      <c r="N256" s="119"/>
      <c r="Q256" s="116"/>
      <c r="R256" s="116"/>
      <c r="S256" s="116"/>
      <c r="T256" s="116"/>
      <c r="V256" s="116"/>
    </row>
    <row r="257" spans="1:22" ht="15.75">
      <c r="A257" s="126"/>
      <c r="B257" s="115"/>
      <c r="C257" s="115"/>
      <c r="L257" s="126"/>
      <c r="M257" s="120"/>
      <c r="N257" s="119"/>
      <c r="Q257" s="116"/>
      <c r="R257" s="116"/>
      <c r="S257" s="116"/>
      <c r="T257" s="116"/>
      <c r="V257" s="116"/>
    </row>
    <row r="258" spans="1:22" ht="15.75">
      <c r="A258" s="126"/>
      <c r="B258" s="115"/>
      <c r="C258" s="115"/>
      <c r="L258" s="126"/>
      <c r="M258" s="120"/>
      <c r="N258" s="119"/>
      <c r="Q258" s="116"/>
      <c r="R258" s="116"/>
      <c r="S258" s="116"/>
      <c r="T258" s="116"/>
      <c r="V258" s="116"/>
    </row>
    <row r="259" spans="1:22" ht="15.75">
      <c r="A259" s="126"/>
      <c r="B259" s="115"/>
      <c r="C259" s="115"/>
      <c r="L259" s="126"/>
      <c r="M259" s="120"/>
      <c r="N259" s="119"/>
      <c r="Q259" s="116"/>
      <c r="R259" s="116"/>
      <c r="S259" s="116"/>
      <c r="T259" s="116"/>
      <c r="V259" s="116"/>
    </row>
    <row r="260" spans="1:22" ht="15.75">
      <c r="A260" s="126"/>
      <c r="B260" s="115"/>
      <c r="C260" s="115"/>
      <c r="L260" s="126"/>
      <c r="M260" s="120"/>
      <c r="N260" s="119"/>
      <c r="Q260" s="116"/>
      <c r="R260" s="116"/>
      <c r="S260" s="116"/>
      <c r="T260" s="116"/>
      <c r="V260" s="116"/>
    </row>
    <row r="261" spans="1:22" ht="15.75">
      <c r="A261" s="126"/>
      <c r="B261" s="115"/>
      <c r="C261" s="115"/>
      <c r="L261" s="126"/>
      <c r="M261" s="120"/>
      <c r="N261" s="119"/>
      <c r="Q261" s="116"/>
      <c r="R261" s="116"/>
      <c r="S261" s="116"/>
      <c r="T261" s="116"/>
      <c r="V261" s="116"/>
    </row>
    <row r="262" spans="1:22" ht="15.75">
      <c r="A262" s="126"/>
      <c r="B262" s="115"/>
      <c r="C262" s="115"/>
      <c r="L262" s="126"/>
      <c r="M262" s="120"/>
      <c r="N262" s="119"/>
      <c r="Q262" s="116"/>
      <c r="R262" s="116"/>
      <c r="S262" s="116"/>
      <c r="T262" s="116"/>
      <c r="V262" s="116"/>
    </row>
    <row r="263" spans="1:22" ht="15.75">
      <c r="A263" s="126"/>
      <c r="B263" s="115"/>
      <c r="C263" s="115"/>
      <c r="L263" s="126"/>
      <c r="M263" s="120"/>
      <c r="N263" s="119"/>
      <c r="Q263" s="116"/>
      <c r="R263" s="116"/>
      <c r="S263" s="116"/>
      <c r="T263" s="116"/>
      <c r="V263" s="116"/>
    </row>
    <row r="264" spans="1:22" ht="15.75">
      <c r="A264" s="126"/>
      <c r="B264" s="115"/>
      <c r="C264" s="115"/>
      <c r="L264" s="126"/>
      <c r="M264" s="120"/>
      <c r="N264" s="119"/>
      <c r="Q264" s="116"/>
      <c r="R264" s="116"/>
      <c r="S264" s="116"/>
      <c r="T264" s="116"/>
      <c r="V264" s="116"/>
    </row>
    <row r="265" spans="1:22" ht="15.75">
      <c r="A265" s="126"/>
      <c r="B265" s="115"/>
      <c r="C265" s="115"/>
      <c r="L265" s="126"/>
      <c r="M265" s="120"/>
      <c r="N265" s="119"/>
      <c r="Q265" s="116"/>
      <c r="R265" s="116"/>
      <c r="S265" s="116"/>
      <c r="T265" s="116"/>
      <c r="V265" s="116"/>
    </row>
    <row r="266" spans="1:22" ht="15.75">
      <c r="A266" s="126"/>
      <c r="B266" s="115"/>
      <c r="C266" s="115"/>
      <c r="L266" s="126"/>
      <c r="M266" s="120"/>
      <c r="N266" s="119"/>
      <c r="Q266" s="116"/>
      <c r="R266" s="116"/>
      <c r="S266" s="116"/>
      <c r="T266" s="116"/>
      <c r="V266" s="116"/>
    </row>
    <row r="267" spans="1:22" ht="15.75">
      <c r="A267" s="126"/>
      <c r="B267" s="115"/>
      <c r="C267" s="115"/>
      <c r="L267" s="126"/>
      <c r="M267" s="120"/>
      <c r="N267" s="119"/>
      <c r="Q267" s="116"/>
      <c r="R267" s="116"/>
      <c r="S267" s="116"/>
      <c r="T267" s="116"/>
      <c r="V267" s="116"/>
    </row>
    <row r="936" spans="9:15" ht="15.75">
      <c r="I936" s="127"/>
      <c r="J936" s="127"/>
      <c r="K936" s="127"/>
      <c r="N936" s="127"/>
      <c r="O936" s="127"/>
    </row>
    <row r="937" spans="9:15" ht="15.75">
      <c r="I937" s="127"/>
      <c r="J937" s="127"/>
      <c r="K937" s="127"/>
      <c r="N937" s="127"/>
      <c r="O937" s="127"/>
    </row>
    <row r="938" spans="9:15" ht="15.75">
      <c r="I938" s="127"/>
      <c r="J938" s="127"/>
      <c r="K938" s="127"/>
      <c r="N938" s="127"/>
      <c r="O938" s="127"/>
    </row>
    <row r="939" spans="9:15" ht="15.75">
      <c r="I939" s="127"/>
      <c r="J939" s="127"/>
      <c r="K939" s="127"/>
      <c r="N939" s="127"/>
      <c r="O939" s="127"/>
    </row>
    <row r="940" spans="9:15" ht="15.75">
      <c r="I940" s="127"/>
      <c r="J940" s="127"/>
      <c r="K940" s="127"/>
      <c r="N940" s="127"/>
      <c r="O940" s="127"/>
    </row>
    <row r="941" spans="9:15" ht="15.75">
      <c r="I941" s="127"/>
      <c r="J941" s="127"/>
      <c r="K941" s="127"/>
      <c r="N941" s="127"/>
      <c r="O941" s="127"/>
    </row>
    <row r="942" spans="9:15" ht="15.75">
      <c r="I942" s="127"/>
      <c r="J942" s="127"/>
      <c r="K942" s="127"/>
      <c r="N942" s="127"/>
      <c r="O942" s="127"/>
    </row>
    <row r="943" spans="9:15" ht="15.75">
      <c r="I943" s="127"/>
      <c r="J943" s="127"/>
      <c r="K943" s="127"/>
      <c r="N943" s="127"/>
      <c r="O943" s="127"/>
    </row>
    <row r="944" spans="9:15" ht="15.75">
      <c r="I944" s="127"/>
      <c r="J944" s="127"/>
      <c r="K944" s="127"/>
      <c r="N944" s="127"/>
      <c r="O944" s="127"/>
    </row>
    <row r="945" spans="9:15" ht="15.75">
      <c r="I945" s="127"/>
      <c r="J945" s="127"/>
      <c r="K945" s="127"/>
      <c r="N945" s="127"/>
      <c r="O945" s="127"/>
    </row>
    <row r="946" spans="9:15" ht="15.75">
      <c r="I946" s="127"/>
      <c r="J946" s="127"/>
      <c r="K946" s="127"/>
      <c r="N946" s="127"/>
      <c r="O946" s="127"/>
    </row>
    <row r="947" spans="9:15" ht="15.75">
      <c r="I947" s="127"/>
      <c r="J947" s="127"/>
      <c r="K947" s="127"/>
      <c r="N947" s="127"/>
      <c r="O947" s="127"/>
    </row>
    <row r="948" spans="9:15" ht="15.75">
      <c r="I948" s="127"/>
      <c r="J948" s="127"/>
      <c r="K948" s="127"/>
      <c r="N948" s="127"/>
      <c r="O948" s="127"/>
    </row>
    <row r="949" spans="9:15" ht="15.75">
      <c r="I949" s="127"/>
      <c r="J949" s="127"/>
      <c r="K949" s="127"/>
      <c r="N949" s="127"/>
      <c r="O949" s="127"/>
    </row>
    <row r="950" spans="9:15" ht="15.75">
      <c r="I950" s="127"/>
      <c r="J950" s="127"/>
      <c r="K950" s="127"/>
      <c r="N950" s="127"/>
      <c r="O950" s="127"/>
    </row>
    <row r="951" spans="9:15" ht="15.75">
      <c r="I951" s="127"/>
      <c r="J951" s="127"/>
      <c r="K951" s="127"/>
      <c r="N951" s="127"/>
      <c r="O951" s="127"/>
    </row>
    <row r="952" spans="9:15" ht="15.75">
      <c r="I952" s="127"/>
      <c r="J952" s="127"/>
      <c r="K952" s="127"/>
      <c r="N952" s="127"/>
      <c r="O952" s="127"/>
    </row>
    <row r="953" spans="9:15" ht="15.75">
      <c r="I953" s="127"/>
      <c r="J953" s="127"/>
      <c r="K953" s="127"/>
      <c r="N953" s="127"/>
      <c r="O953" s="127"/>
    </row>
    <row r="954" spans="9:15" ht="15.75">
      <c r="I954" s="127"/>
      <c r="J954" s="127"/>
      <c r="K954" s="127"/>
      <c r="N954" s="127"/>
      <c r="O954" s="127"/>
    </row>
    <row r="955" spans="9:15" ht="15.75">
      <c r="I955" s="127"/>
      <c r="J955" s="127"/>
      <c r="K955" s="127"/>
      <c r="N955" s="127"/>
      <c r="O955" s="127"/>
    </row>
    <row r="956" spans="9:15" ht="15.75">
      <c r="I956" s="127"/>
      <c r="J956" s="127"/>
      <c r="K956" s="127"/>
      <c r="N956" s="127"/>
      <c r="O956" s="127"/>
    </row>
    <row r="957" spans="9:15" ht="15.75">
      <c r="I957" s="127"/>
      <c r="J957" s="127"/>
      <c r="K957" s="127"/>
      <c r="N957" s="127"/>
      <c r="O957" s="127"/>
    </row>
    <row r="958" spans="9:15" ht="15.75">
      <c r="I958" s="127"/>
      <c r="J958" s="127"/>
      <c r="K958" s="127"/>
      <c r="N958" s="127"/>
      <c r="O958" s="127"/>
    </row>
    <row r="959" spans="9:15" ht="15.75">
      <c r="I959" s="127"/>
      <c r="J959" s="127"/>
      <c r="K959" s="127"/>
      <c r="N959" s="127"/>
      <c r="O959" s="127"/>
    </row>
    <row r="960" spans="9:15" ht="15.75">
      <c r="I960" s="127"/>
      <c r="J960" s="127"/>
      <c r="K960" s="127"/>
      <c r="N960" s="127"/>
      <c r="O960" s="127"/>
    </row>
    <row r="961" spans="9:15" ht="15.75">
      <c r="I961" s="127"/>
      <c r="J961" s="127"/>
      <c r="K961" s="127"/>
      <c r="N961" s="127"/>
      <c r="O961" s="127"/>
    </row>
    <row r="962" spans="9:15" ht="15.75">
      <c r="I962" s="127"/>
      <c r="J962" s="127"/>
      <c r="K962" s="127"/>
      <c r="N962" s="127"/>
      <c r="O962" s="127"/>
    </row>
    <row r="963" spans="9:15" ht="15.75">
      <c r="I963" s="127"/>
      <c r="J963" s="127"/>
      <c r="K963" s="127"/>
      <c r="N963" s="127"/>
      <c r="O963" s="127"/>
    </row>
    <row r="964" spans="9:15" ht="15.75">
      <c r="I964" s="127"/>
      <c r="J964" s="127"/>
      <c r="K964" s="127"/>
      <c r="N964" s="127"/>
      <c r="O964" s="127"/>
    </row>
    <row r="965" spans="9:15" ht="15.75">
      <c r="I965" s="127"/>
      <c r="J965" s="127"/>
      <c r="K965" s="127"/>
      <c r="N965" s="127"/>
      <c r="O965" s="127"/>
    </row>
    <row r="966" spans="9:15" ht="15.75">
      <c r="I966" s="127"/>
      <c r="J966" s="127"/>
      <c r="K966" s="127"/>
      <c r="N966" s="127"/>
      <c r="O966" s="127"/>
    </row>
    <row r="967" spans="9:15" ht="15.75">
      <c r="I967" s="127"/>
      <c r="J967" s="127"/>
      <c r="K967" s="127"/>
      <c r="N967" s="127"/>
      <c r="O967" s="127"/>
    </row>
    <row r="968" spans="9:15" ht="15.75">
      <c r="I968" s="127"/>
      <c r="J968" s="127"/>
      <c r="K968" s="127"/>
      <c r="N968" s="127"/>
      <c r="O968" s="127"/>
    </row>
    <row r="969" spans="9:15" ht="15.75">
      <c r="I969" s="127"/>
      <c r="J969" s="127"/>
      <c r="K969" s="127"/>
      <c r="N969" s="127"/>
      <c r="O969" s="127"/>
    </row>
    <row r="970" spans="9:15" ht="15.75">
      <c r="I970" s="127"/>
      <c r="J970" s="127"/>
      <c r="K970" s="127"/>
      <c r="N970" s="127"/>
      <c r="O970" s="127"/>
    </row>
    <row r="971" spans="9:15" ht="15.75">
      <c r="I971" s="127"/>
      <c r="J971" s="127"/>
      <c r="K971" s="127"/>
      <c r="N971" s="127"/>
      <c r="O971" s="127"/>
    </row>
    <row r="972" spans="9:15" ht="15.75">
      <c r="I972" s="127"/>
      <c r="J972" s="127"/>
      <c r="K972" s="127"/>
      <c r="N972" s="127"/>
      <c r="O972" s="127"/>
    </row>
    <row r="973" spans="9:15" ht="15.75">
      <c r="I973" s="127"/>
      <c r="J973" s="127"/>
      <c r="K973" s="127"/>
      <c r="N973" s="127"/>
      <c r="O973" s="127"/>
    </row>
    <row r="974" spans="9:15" ht="15.75">
      <c r="I974" s="127"/>
      <c r="J974" s="127"/>
      <c r="K974" s="127"/>
      <c r="N974" s="127"/>
      <c r="O974" s="127"/>
    </row>
    <row r="975" spans="9:15" ht="15.75">
      <c r="I975" s="127"/>
      <c r="J975" s="127"/>
      <c r="K975" s="127"/>
      <c r="N975" s="127"/>
      <c r="O975" s="127"/>
    </row>
    <row r="976" spans="9:15" ht="15.75">
      <c r="I976" s="127"/>
      <c r="J976" s="127"/>
      <c r="K976" s="127"/>
      <c r="N976" s="127"/>
      <c r="O976" s="127"/>
    </row>
    <row r="977" spans="9:15" ht="15.75">
      <c r="I977" s="127"/>
      <c r="J977" s="127"/>
      <c r="K977" s="127"/>
      <c r="N977" s="127"/>
      <c r="O977" s="127"/>
    </row>
    <row r="978" spans="9:15" ht="15.75">
      <c r="I978" s="127"/>
      <c r="J978" s="127"/>
      <c r="K978" s="127"/>
      <c r="N978" s="127"/>
      <c r="O978" s="127"/>
    </row>
    <row r="979" spans="9:15" ht="15.75">
      <c r="I979" s="127"/>
      <c r="J979" s="127"/>
      <c r="K979" s="127"/>
      <c r="N979" s="127"/>
      <c r="O979" s="127"/>
    </row>
    <row r="980" spans="4:15" ht="15.75">
      <c r="D980" s="128"/>
      <c r="E980" s="128"/>
      <c r="I980" s="127"/>
      <c r="J980" s="127"/>
      <c r="K980" s="127"/>
      <c r="N980" s="127"/>
      <c r="O980" s="127"/>
    </row>
    <row r="981" spans="4:15" ht="15.75">
      <c r="D981" s="128"/>
      <c r="E981" s="128"/>
      <c r="I981" s="127"/>
      <c r="J981" s="127"/>
      <c r="K981" s="127"/>
      <c r="N981" s="127"/>
      <c r="O981" s="127"/>
    </row>
    <row r="982" spans="4:15" ht="15.75">
      <c r="D982" s="128"/>
      <c r="E982" s="128"/>
      <c r="I982" s="127"/>
      <c r="J982" s="127"/>
      <c r="K982" s="127"/>
      <c r="N982" s="127"/>
      <c r="O982" s="127"/>
    </row>
    <row r="983" spans="4:15" ht="15.75">
      <c r="D983" s="128"/>
      <c r="E983" s="128"/>
      <c r="I983" s="127"/>
      <c r="J983" s="127"/>
      <c r="K983" s="127"/>
      <c r="N983" s="127"/>
      <c r="O983" s="127"/>
    </row>
    <row r="984" spans="4:15" ht="15.75">
      <c r="D984" s="128"/>
      <c r="E984" s="128"/>
      <c r="I984" s="127"/>
      <c r="J984" s="127"/>
      <c r="K984" s="127"/>
      <c r="N984" s="127"/>
      <c r="O984" s="127"/>
    </row>
    <row r="985" spans="4:15" ht="15.75">
      <c r="D985" s="128"/>
      <c r="E985" s="128"/>
      <c r="I985" s="127"/>
      <c r="J985" s="127"/>
      <c r="K985" s="127"/>
      <c r="N985" s="127"/>
      <c r="O985" s="127"/>
    </row>
    <row r="986" spans="4:15" ht="15.75">
      <c r="D986" s="128"/>
      <c r="E986" s="128"/>
      <c r="I986" s="127"/>
      <c r="J986" s="127"/>
      <c r="K986" s="127"/>
      <c r="N986" s="127"/>
      <c r="O986" s="127"/>
    </row>
    <row r="987" spans="4:15" ht="15.75">
      <c r="D987" s="128"/>
      <c r="E987" s="128"/>
      <c r="I987" s="127"/>
      <c r="J987" s="127"/>
      <c r="K987" s="127"/>
      <c r="N987" s="127"/>
      <c r="O987" s="127"/>
    </row>
    <row r="988" spans="4:15" ht="15.75">
      <c r="D988" s="128"/>
      <c r="E988" s="128"/>
      <c r="I988" s="127"/>
      <c r="J988" s="127"/>
      <c r="K988" s="127"/>
      <c r="N988" s="127"/>
      <c r="O988" s="127"/>
    </row>
    <row r="989" spans="4:15" ht="15.75">
      <c r="D989" s="128"/>
      <c r="E989" s="128"/>
      <c r="I989" s="127"/>
      <c r="J989" s="127"/>
      <c r="K989" s="127"/>
      <c r="N989" s="127"/>
      <c r="O989" s="127"/>
    </row>
    <row r="990" spans="4:15" ht="15.75">
      <c r="D990" s="128"/>
      <c r="E990" s="128"/>
      <c r="I990" s="127"/>
      <c r="J990" s="127"/>
      <c r="K990" s="127"/>
      <c r="N990" s="127"/>
      <c r="O990" s="127"/>
    </row>
    <row r="991" spans="4:15" ht="15.75">
      <c r="D991" s="128"/>
      <c r="E991" s="128"/>
      <c r="I991" s="127"/>
      <c r="J991" s="127"/>
      <c r="K991" s="127"/>
      <c r="N991" s="127"/>
      <c r="O991" s="127"/>
    </row>
    <row r="992" spans="4:15" ht="15.75">
      <c r="D992" s="128"/>
      <c r="E992" s="128"/>
      <c r="I992" s="127"/>
      <c r="J992" s="127"/>
      <c r="K992" s="127"/>
      <c r="N992" s="127"/>
      <c r="O992" s="127"/>
    </row>
    <row r="993" spans="4:15" ht="15.75">
      <c r="D993" s="128"/>
      <c r="E993" s="128"/>
      <c r="I993" s="127"/>
      <c r="J993" s="127"/>
      <c r="K993" s="127"/>
      <c r="N993" s="127"/>
      <c r="O993" s="127"/>
    </row>
    <row r="994" spans="4:15" ht="15.75">
      <c r="D994" s="128"/>
      <c r="E994" s="128"/>
      <c r="I994" s="127"/>
      <c r="J994" s="127"/>
      <c r="K994" s="127"/>
      <c r="N994" s="127"/>
      <c r="O994" s="127"/>
    </row>
    <row r="995" spans="4:15" ht="15.75">
      <c r="D995" s="128"/>
      <c r="E995" s="128"/>
      <c r="I995" s="127"/>
      <c r="J995" s="127"/>
      <c r="K995" s="127"/>
      <c r="N995" s="127"/>
      <c r="O995" s="127"/>
    </row>
    <row r="996" spans="4:15" ht="15.75">
      <c r="D996" s="128"/>
      <c r="E996" s="128"/>
      <c r="I996" s="127"/>
      <c r="J996" s="127"/>
      <c r="K996" s="127"/>
      <c r="N996" s="127"/>
      <c r="O996" s="127"/>
    </row>
    <row r="997" spans="4:15" ht="15.75">
      <c r="D997" s="128"/>
      <c r="E997" s="128"/>
      <c r="I997" s="127"/>
      <c r="J997" s="127"/>
      <c r="K997" s="127"/>
      <c r="N997" s="127"/>
      <c r="O997" s="127"/>
    </row>
    <row r="998" spans="4:15" ht="15.75">
      <c r="D998" s="128"/>
      <c r="E998" s="128"/>
      <c r="I998" s="127"/>
      <c r="J998" s="127"/>
      <c r="K998" s="127"/>
      <c r="N998" s="127"/>
      <c r="O998" s="127"/>
    </row>
    <row r="999" spans="4:15" ht="15.75">
      <c r="D999" s="128"/>
      <c r="E999" s="128"/>
      <c r="I999" s="127"/>
      <c r="J999" s="127"/>
      <c r="K999" s="127"/>
      <c r="N999" s="127"/>
      <c r="O999" s="127"/>
    </row>
    <row r="1000" spans="4:15" ht="15.75">
      <c r="D1000" s="128"/>
      <c r="E1000" s="128"/>
      <c r="I1000" s="127"/>
      <c r="J1000" s="127"/>
      <c r="K1000" s="127"/>
      <c r="N1000" s="127"/>
      <c r="O1000" s="127"/>
    </row>
    <row r="1001" spans="4:15" ht="15.75">
      <c r="D1001" s="128"/>
      <c r="E1001" s="128"/>
      <c r="I1001" s="127"/>
      <c r="J1001" s="127"/>
      <c r="K1001" s="127"/>
      <c r="N1001" s="127"/>
      <c r="O1001" s="127"/>
    </row>
    <row r="1002" spans="4:15" ht="15.75">
      <c r="D1002" s="128"/>
      <c r="E1002" s="128"/>
      <c r="I1002" s="127"/>
      <c r="J1002" s="127"/>
      <c r="K1002" s="127"/>
      <c r="N1002" s="127"/>
      <c r="O1002" s="127"/>
    </row>
    <row r="1003" spans="4:15" ht="15.75">
      <c r="D1003" s="128"/>
      <c r="E1003" s="128"/>
      <c r="I1003" s="127"/>
      <c r="J1003" s="127"/>
      <c r="K1003" s="127"/>
      <c r="N1003" s="127"/>
      <c r="O1003" s="127"/>
    </row>
    <row r="1004" spans="4:15" ht="15.75">
      <c r="D1004" s="128"/>
      <c r="E1004" s="128"/>
      <c r="I1004" s="127"/>
      <c r="J1004" s="127"/>
      <c r="K1004" s="127"/>
      <c r="N1004" s="127"/>
      <c r="O1004" s="127"/>
    </row>
    <row r="1005" spans="4:15" ht="15.75">
      <c r="D1005" s="128"/>
      <c r="E1005" s="128"/>
      <c r="I1005" s="127"/>
      <c r="J1005" s="127"/>
      <c r="K1005" s="127"/>
      <c r="N1005" s="127"/>
      <c r="O1005" s="127"/>
    </row>
    <row r="1006" spans="4:15" ht="15.75">
      <c r="D1006" s="128"/>
      <c r="E1006" s="128"/>
      <c r="I1006" s="127"/>
      <c r="J1006" s="127"/>
      <c r="K1006" s="127"/>
      <c r="N1006" s="127"/>
      <c r="O1006" s="127"/>
    </row>
    <row r="1007" spans="4:15" ht="15.75">
      <c r="D1007" s="128"/>
      <c r="E1007" s="128"/>
      <c r="I1007" s="127"/>
      <c r="J1007" s="127"/>
      <c r="K1007" s="127"/>
      <c r="N1007" s="127"/>
      <c r="O1007" s="127"/>
    </row>
    <row r="1008" spans="4:15" ht="15.75">
      <c r="D1008" s="128"/>
      <c r="E1008" s="128"/>
      <c r="I1008" s="127"/>
      <c r="J1008" s="127"/>
      <c r="K1008" s="127"/>
      <c r="N1008" s="127"/>
      <c r="O1008" s="127"/>
    </row>
    <row r="1009" spans="4:15" ht="15.75">
      <c r="D1009" s="128"/>
      <c r="E1009" s="128"/>
      <c r="I1009" s="127"/>
      <c r="J1009" s="127"/>
      <c r="K1009" s="127"/>
      <c r="N1009" s="127"/>
      <c r="O1009" s="127"/>
    </row>
    <row r="1010" spans="4:15" ht="15.75">
      <c r="D1010" s="128"/>
      <c r="E1010" s="128"/>
      <c r="I1010" s="127"/>
      <c r="J1010" s="127"/>
      <c r="K1010" s="127"/>
      <c r="N1010" s="127"/>
      <c r="O1010" s="127"/>
    </row>
    <row r="1011" spans="4:15" ht="15.75">
      <c r="D1011" s="128"/>
      <c r="E1011" s="128"/>
      <c r="I1011" s="127"/>
      <c r="J1011" s="127"/>
      <c r="K1011" s="127"/>
      <c r="N1011" s="127"/>
      <c r="O1011" s="127"/>
    </row>
    <row r="1012" spans="4:15" ht="15.75">
      <c r="D1012" s="128"/>
      <c r="E1012" s="128"/>
      <c r="I1012" s="127"/>
      <c r="J1012" s="127"/>
      <c r="K1012" s="127"/>
      <c r="N1012" s="127"/>
      <c r="O1012" s="127"/>
    </row>
    <row r="1013" spans="4:15" ht="15.75">
      <c r="D1013" s="128"/>
      <c r="E1013" s="128"/>
      <c r="I1013" s="127"/>
      <c r="J1013" s="127"/>
      <c r="K1013" s="127"/>
      <c r="N1013" s="127"/>
      <c r="O1013" s="127"/>
    </row>
    <row r="1014" spans="4:15" ht="15.75">
      <c r="D1014" s="128"/>
      <c r="E1014" s="128"/>
      <c r="I1014" s="127"/>
      <c r="J1014" s="127"/>
      <c r="K1014" s="127"/>
      <c r="N1014" s="127"/>
      <c r="O1014" s="127"/>
    </row>
    <row r="1015" spans="4:15" ht="15.75">
      <c r="D1015" s="128"/>
      <c r="E1015" s="128"/>
      <c r="I1015" s="127"/>
      <c r="J1015" s="127"/>
      <c r="K1015" s="127"/>
      <c r="N1015" s="127"/>
      <c r="O1015" s="127"/>
    </row>
    <row r="1016" spans="4:15" ht="15.75">
      <c r="D1016" s="128"/>
      <c r="E1016" s="128"/>
      <c r="I1016" s="127"/>
      <c r="J1016" s="127"/>
      <c r="K1016" s="127"/>
      <c r="N1016" s="127"/>
      <c r="O1016" s="127"/>
    </row>
    <row r="1017" spans="4:15" ht="15.75">
      <c r="D1017" s="128"/>
      <c r="E1017" s="128"/>
      <c r="I1017" s="127"/>
      <c r="J1017" s="127"/>
      <c r="K1017" s="127"/>
      <c r="N1017" s="127"/>
      <c r="O1017" s="127"/>
    </row>
    <row r="1018" spans="4:15" ht="15.75">
      <c r="D1018" s="128"/>
      <c r="E1018" s="128"/>
      <c r="I1018" s="127"/>
      <c r="J1018" s="127"/>
      <c r="K1018" s="127"/>
      <c r="N1018" s="127"/>
      <c r="O1018" s="127"/>
    </row>
    <row r="1019" spans="4:15" ht="15.75">
      <c r="D1019" s="128"/>
      <c r="E1019" s="128"/>
      <c r="I1019" s="127"/>
      <c r="J1019" s="127"/>
      <c r="K1019" s="127"/>
      <c r="N1019" s="127"/>
      <c r="O1019" s="127"/>
    </row>
    <row r="1020" spans="4:15" ht="15.75">
      <c r="D1020" s="128"/>
      <c r="E1020" s="128"/>
      <c r="I1020" s="127"/>
      <c r="J1020" s="127"/>
      <c r="K1020" s="127"/>
      <c r="N1020" s="127"/>
      <c r="O1020" s="127"/>
    </row>
    <row r="1021" spans="4:15" ht="15.75">
      <c r="D1021" s="128"/>
      <c r="E1021" s="128"/>
      <c r="I1021" s="127"/>
      <c r="J1021" s="127"/>
      <c r="K1021" s="127"/>
      <c r="N1021" s="127"/>
      <c r="O1021" s="127"/>
    </row>
    <row r="1022" spans="4:15" ht="15.75">
      <c r="D1022" s="128"/>
      <c r="E1022" s="128"/>
      <c r="I1022" s="127"/>
      <c r="J1022" s="127"/>
      <c r="K1022" s="127"/>
      <c r="N1022" s="127"/>
      <c r="O1022" s="127"/>
    </row>
    <row r="1023" spans="4:15" ht="15.75">
      <c r="D1023" s="128"/>
      <c r="E1023" s="128"/>
      <c r="I1023" s="127"/>
      <c r="J1023" s="127"/>
      <c r="K1023" s="127"/>
      <c r="N1023" s="127"/>
      <c r="O1023" s="127"/>
    </row>
    <row r="1024" spans="4:15" ht="15.75">
      <c r="D1024" s="128"/>
      <c r="E1024" s="128"/>
      <c r="I1024" s="127"/>
      <c r="J1024" s="127"/>
      <c r="K1024" s="127"/>
      <c r="N1024" s="127"/>
      <c r="O1024" s="127"/>
    </row>
    <row r="1025" spans="4:15" ht="15.75">
      <c r="D1025" s="128"/>
      <c r="E1025" s="128"/>
      <c r="I1025" s="127"/>
      <c r="J1025" s="127"/>
      <c r="K1025" s="127"/>
      <c r="N1025" s="127"/>
      <c r="O1025" s="127"/>
    </row>
    <row r="1026" spans="4:15" ht="15.75">
      <c r="D1026" s="128"/>
      <c r="E1026" s="128"/>
      <c r="I1026" s="127"/>
      <c r="J1026" s="127"/>
      <c r="K1026" s="127"/>
      <c r="N1026" s="127"/>
      <c r="O1026" s="127"/>
    </row>
    <row r="1027" spans="4:15" ht="15.75">
      <c r="D1027" s="128"/>
      <c r="E1027" s="128"/>
      <c r="I1027" s="127"/>
      <c r="J1027" s="127"/>
      <c r="K1027" s="127"/>
      <c r="N1027" s="127"/>
      <c r="O1027" s="127"/>
    </row>
    <row r="1028" spans="4:15" ht="15.75">
      <c r="D1028" s="128"/>
      <c r="E1028" s="128"/>
      <c r="I1028" s="127"/>
      <c r="J1028" s="127"/>
      <c r="K1028" s="127"/>
      <c r="N1028" s="127"/>
      <c r="O1028" s="127"/>
    </row>
    <row r="1029" spans="4:15" ht="15.75">
      <c r="D1029" s="128"/>
      <c r="E1029" s="128"/>
      <c r="I1029" s="127"/>
      <c r="J1029" s="127"/>
      <c r="K1029" s="127"/>
      <c r="N1029" s="127"/>
      <c r="O1029" s="127"/>
    </row>
    <row r="1030" spans="4:15" ht="15.75">
      <c r="D1030" s="128"/>
      <c r="E1030" s="128"/>
      <c r="I1030" s="127"/>
      <c r="J1030" s="127"/>
      <c r="K1030" s="127"/>
      <c r="N1030" s="127"/>
      <c r="O1030" s="127"/>
    </row>
    <row r="1031" spans="4:15" ht="15.75">
      <c r="D1031" s="128"/>
      <c r="E1031" s="128"/>
      <c r="I1031" s="127"/>
      <c r="J1031" s="127"/>
      <c r="K1031" s="127"/>
      <c r="N1031" s="127"/>
      <c r="O1031" s="127"/>
    </row>
    <row r="1032" spans="4:15" ht="15.75">
      <c r="D1032" s="128"/>
      <c r="E1032" s="128"/>
      <c r="I1032" s="127"/>
      <c r="J1032" s="127"/>
      <c r="K1032" s="127"/>
      <c r="N1032" s="127"/>
      <c r="O1032" s="127"/>
    </row>
    <row r="1033" spans="4:15" ht="15.75">
      <c r="D1033" s="128"/>
      <c r="E1033" s="128"/>
      <c r="I1033" s="127"/>
      <c r="J1033" s="127"/>
      <c r="K1033" s="127"/>
      <c r="N1033" s="127"/>
      <c r="O1033" s="127"/>
    </row>
    <row r="1034" spans="4:15" ht="15.75">
      <c r="D1034" s="128"/>
      <c r="E1034" s="128"/>
      <c r="I1034" s="127"/>
      <c r="J1034" s="127"/>
      <c r="K1034" s="127"/>
      <c r="N1034" s="127"/>
      <c r="O1034" s="127"/>
    </row>
    <row r="1035" spans="4:15" ht="15.75">
      <c r="D1035" s="128"/>
      <c r="E1035" s="128"/>
      <c r="I1035" s="127"/>
      <c r="J1035" s="127"/>
      <c r="K1035" s="127"/>
      <c r="N1035" s="127"/>
      <c r="O1035" s="127"/>
    </row>
    <row r="1036" spans="4:15" ht="15.75">
      <c r="D1036" s="128"/>
      <c r="E1036" s="128"/>
      <c r="I1036" s="127"/>
      <c r="J1036" s="127"/>
      <c r="K1036" s="127"/>
      <c r="N1036" s="127"/>
      <c r="O1036" s="127"/>
    </row>
    <row r="1037" spans="4:15" ht="15.75">
      <c r="D1037" s="128"/>
      <c r="E1037" s="128"/>
      <c r="I1037" s="127"/>
      <c r="J1037" s="127"/>
      <c r="K1037" s="127"/>
      <c r="N1037" s="127"/>
      <c r="O1037" s="127"/>
    </row>
    <row r="1038" spans="4:15" ht="15.75">
      <c r="D1038" s="128"/>
      <c r="E1038" s="128"/>
      <c r="I1038" s="127"/>
      <c r="J1038" s="127"/>
      <c r="K1038" s="127"/>
      <c r="N1038" s="127"/>
      <c r="O1038" s="127"/>
    </row>
    <row r="1039" spans="4:15" ht="15.75">
      <c r="D1039" s="128"/>
      <c r="E1039" s="128"/>
      <c r="I1039" s="127"/>
      <c r="J1039" s="127"/>
      <c r="K1039" s="127"/>
      <c r="N1039" s="127"/>
      <c r="O1039" s="127"/>
    </row>
    <row r="1040" spans="4:15" ht="15.75">
      <c r="D1040" s="128"/>
      <c r="E1040" s="128"/>
      <c r="I1040" s="127"/>
      <c r="J1040" s="127"/>
      <c r="K1040" s="127"/>
      <c r="N1040" s="127"/>
      <c r="O1040" s="127"/>
    </row>
    <row r="1041" spans="4:15" ht="15.75">
      <c r="D1041" s="128"/>
      <c r="E1041" s="128"/>
      <c r="I1041" s="127"/>
      <c r="J1041" s="127"/>
      <c r="K1041" s="127"/>
      <c r="N1041" s="127"/>
      <c r="O1041" s="127"/>
    </row>
    <row r="1042" spans="4:15" ht="15.75">
      <c r="D1042" s="128"/>
      <c r="E1042" s="128"/>
      <c r="I1042" s="127"/>
      <c r="J1042" s="127"/>
      <c r="K1042" s="127"/>
      <c r="N1042" s="127"/>
      <c r="O1042" s="127"/>
    </row>
    <row r="1043" spans="4:15" ht="15.75">
      <c r="D1043" s="128"/>
      <c r="E1043" s="128"/>
      <c r="I1043" s="127"/>
      <c r="J1043" s="127"/>
      <c r="K1043" s="127"/>
      <c r="N1043" s="127"/>
      <c r="O1043" s="127"/>
    </row>
    <row r="1044" spans="4:15" ht="15.75">
      <c r="D1044" s="128"/>
      <c r="E1044" s="128"/>
      <c r="I1044" s="127"/>
      <c r="J1044" s="127"/>
      <c r="K1044" s="127"/>
      <c r="N1044" s="127"/>
      <c r="O1044" s="127"/>
    </row>
    <row r="1045" spans="4:15" ht="15.75">
      <c r="D1045" s="128"/>
      <c r="E1045" s="128"/>
      <c r="I1045" s="127"/>
      <c r="J1045" s="127"/>
      <c r="K1045" s="127"/>
      <c r="N1045" s="127"/>
      <c r="O1045" s="127"/>
    </row>
    <row r="1046" spans="4:15" ht="15.75">
      <c r="D1046" s="128"/>
      <c r="E1046" s="128"/>
      <c r="I1046" s="127"/>
      <c r="J1046" s="127"/>
      <c r="K1046" s="127"/>
      <c r="N1046" s="127"/>
      <c r="O1046" s="127"/>
    </row>
    <row r="1047" spans="4:15" ht="15.75">
      <c r="D1047" s="128"/>
      <c r="E1047" s="128"/>
      <c r="I1047" s="127"/>
      <c r="J1047" s="127"/>
      <c r="K1047" s="127"/>
      <c r="N1047" s="127"/>
      <c r="O1047" s="127"/>
    </row>
    <row r="1048" spans="4:15" ht="15.75">
      <c r="D1048" s="128"/>
      <c r="E1048" s="128"/>
      <c r="I1048" s="127"/>
      <c r="J1048" s="127"/>
      <c r="K1048" s="127"/>
      <c r="N1048" s="127"/>
      <c r="O1048" s="127"/>
    </row>
    <row r="1049" spans="4:15" ht="15.75">
      <c r="D1049" s="128"/>
      <c r="E1049" s="128"/>
      <c r="I1049" s="127"/>
      <c r="J1049" s="127"/>
      <c r="K1049" s="127"/>
      <c r="N1049" s="127"/>
      <c r="O1049" s="127"/>
    </row>
    <row r="1050" spans="4:15" ht="15.75">
      <c r="D1050" s="128"/>
      <c r="E1050" s="128"/>
      <c r="I1050" s="127"/>
      <c r="J1050" s="127"/>
      <c r="K1050" s="127"/>
      <c r="N1050" s="127"/>
      <c r="O1050" s="127"/>
    </row>
    <row r="1051" spans="4:15" ht="15.75">
      <c r="D1051" s="128"/>
      <c r="E1051" s="128"/>
      <c r="I1051" s="127"/>
      <c r="J1051" s="127"/>
      <c r="K1051" s="127"/>
      <c r="N1051" s="127"/>
      <c r="O1051" s="127"/>
    </row>
    <row r="1052" spans="4:15" ht="15.75">
      <c r="D1052" s="128"/>
      <c r="E1052" s="128"/>
      <c r="I1052" s="127"/>
      <c r="J1052" s="127"/>
      <c r="K1052" s="127"/>
      <c r="N1052" s="127"/>
      <c r="O1052" s="127"/>
    </row>
    <row r="1053" spans="4:15" ht="15.75">
      <c r="D1053" s="128"/>
      <c r="E1053" s="128"/>
      <c r="I1053" s="127"/>
      <c r="J1053" s="127"/>
      <c r="K1053" s="127"/>
      <c r="N1053" s="127"/>
      <c r="O1053" s="127"/>
    </row>
    <row r="1054" spans="4:15" ht="15.75">
      <c r="D1054" s="128"/>
      <c r="E1054" s="128"/>
      <c r="I1054" s="127"/>
      <c r="J1054" s="127"/>
      <c r="K1054" s="127"/>
      <c r="N1054" s="127"/>
      <c r="O1054" s="127"/>
    </row>
    <row r="1055" spans="4:15" ht="15.75">
      <c r="D1055" s="128"/>
      <c r="E1055" s="128"/>
      <c r="I1055" s="127"/>
      <c r="J1055" s="127"/>
      <c r="K1055" s="127"/>
      <c r="N1055" s="127"/>
      <c r="O1055" s="127"/>
    </row>
    <row r="1056" spans="4:15" ht="15.75">
      <c r="D1056" s="128"/>
      <c r="E1056" s="128"/>
      <c r="I1056" s="127"/>
      <c r="J1056" s="127"/>
      <c r="K1056" s="127"/>
      <c r="N1056" s="127"/>
      <c r="O1056" s="127"/>
    </row>
    <row r="1057" spans="4:15" ht="15.75">
      <c r="D1057" s="128"/>
      <c r="E1057" s="128"/>
      <c r="I1057" s="127"/>
      <c r="J1057" s="127"/>
      <c r="K1057" s="127"/>
      <c r="N1057" s="127"/>
      <c r="O1057" s="127"/>
    </row>
    <row r="1058" spans="4:15" ht="15.75">
      <c r="D1058" s="128"/>
      <c r="E1058" s="128"/>
      <c r="I1058" s="127"/>
      <c r="J1058" s="127"/>
      <c r="K1058" s="127"/>
      <c r="N1058" s="127"/>
      <c r="O1058" s="127"/>
    </row>
    <row r="1059" spans="4:15" ht="15.75">
      <c r="D1059" s="128"/>
      <c r="E1059" s="128"/>
      <c r="I1059" s="127"/>
      <c r="J1059" s="127"/>
      <c r="K1059" s="127"/>
      <c r="N1059" s="127"/>
      <c r="O1059" s="127"/>
    </row>
    <row r="1060" spans="4:15" ht="15.75">
      <c r="D1060" s="128"/>
      <c r="E1060" s="128"/>
      <c r="I1060" s="127"/>
      <c r="J1060" s="127"/>
      <c r="K1060" s="127"/>
      <c r="N1060" s="127"/>
      <c r="O1060" s="127"/>
    </row>
    <row r="1061" spans="4:15" ht="15.75">
      <c r="D1061" s="128"/>
      <c r="E1061" s="128"/>
      <c r="I1061" s="127"/>
      <c r="J1061" s="127"/>
      <c r="K1061" s="127"/>
      <c r="N1061" s="127"/>
      <c r="O1061" s="127"/>
    </row>
    <row r="1062" spans="4:15" ht="15.75">
      <c r="D1062" s="128"/>
      <c r="E1062" s="128"/>
      <c r="I1062" s="127"/>
      <c r="J1062" s="127"/>
      <c r="K1062" s="127"/>
      <c r="N1062" s="127"/>
      <c r="O1062" s="127"/>
    </row>
    <row r="1063" spans="4:15" ht="15.75">
      <c r="D1063" s="128"/>
      <c r="E1063" s="128"/>
      <c r="I1063" s="127"/>
      <c r="J1063" s="127"/>
      <c r="K1063" s="127"/>
      <c r="N1063" s="127"/>
      <c r="O1063" s="127"/>
    </row>
    <row r="1064" spans="4:15" ht="15.75">
      <c r="D1064" s="128"/>
      <c r="E1064" s="128"/>
      <c r="I1064" s="127"/>
      <c r="J1064" s="127"/>
      <c r="K1064" s="127"/>
      <c r="N1064" s="127"/>
      <c r="O1064" s="127"/>
    </row>
    <row r="1065" spans="4:15" ht="15.75">
      <c r="D1065" s="128"/>
      <c r="E1065" s="128"/>
      <c r="I1065" s="127"/>
      <c r="J1065" s="127"/>
      <c r="K1065" s="127"/>
      <c r="N1065" s="127"/>
      <c r="O1065" s="127"/>
    </row>
    <row r="1066" spans="4:15" ht="15.75">
      <c r="D1066" s="128"/>
      <c r="E1066" s="128"/>
      <c r="I1066" s="127"/>
      <c r="J1066" s="127"/>
      <c r="K1066" s="127"/>
      <c r="N1066" s="127"/>
      <c r="O1066" s="127"/>
    </row>
    <row r="1067" spans="4:15" ht="15.75">
      <c r="D1067" s="128"/>
      <c r="E1067" s="128"/>
      <c r="I1067" s="127"/>
      <c r="J1067" s="127"/>
      <c r="K1067" s="127"/>
      <c r="N1067" s="127"/>
      <c r="O1067" s="127"/>
    </row>
    <row r="1068" spans="4:15" ht="15.75">
      <c r="D1068" s="128"/>
      <c r="E1068" s="128"/>
      <c r="I1068" s="127"/>
      <c r="J1068" s="127"/>
      <c r="K1068" s="127"/>
      <c r="N1068" s="127"/>
      <c r="O1068" s="127"/>
    </row>
    <row r="1069" spans="4:15" ht="15.75">
      <c r="D1069" s="128"/>
      <c r="E1069" s="128"/>
      <c r="I1069" s="127"/>
      <c r="J1069" s="127"/>
      <c r="K1069" s="127"/>
      <c r="N1069" s="127"/>
      <c r="O1069" s="127"/>
    </row>
    <row r="1070" spans="4:15" ht="15.75">
      <c r="D1070" s="128"/>
      <c r="E1070" s="128"/>
      <c r="I1070" s="127"/>
      <c r="J1070" s="127"/>
      <c r="K1070" s="127"/>
      <c r="N1070" s="127"/>
      <c r="O1070" s="127"/>
    </row>
    <row r="1071" spans="4:15" ht="15.75">
      <c r="D1071" s="128"/>
      <c r="E1071" s="128"/>
      <c r="I1071" s="127"/>
      <c r="J1071" s="127"/>
      <c r="K1071" s="127"/>
      <c r="N1071" s="127"/>
      <c r="O1071" s="127"/>
    </row>
    <row r="1072" spans="4:15" ht="15.75">
      <c r="D1072" s="128"/>
      <c r="E1072" s="128"/>
      <c r="I1072" s="127"/>
      <c r="J1072" s="127"/>
      <c r="K1072" s="127"/>
      <c r="N1072" s="127"/>
      <c r="O1072" s="127"/>
    </row>
    <row r="1073" spans="4:15" ht="15.75">
      <c r="D1073" s="128"/>
      <c r="E1073" s="128"/>
      <c r="I1073" s="127"/>
      <c r="J1073" s="127"/>
      <c r="K1073" s="127"/>
      <c r="N1073" s="127"/>
      <c r="O1073" s="127"/>
    </row>
    <row r="1074" spans="4:15" ht="15.75">
      <c r="D1074" s="128"/>
      <c r="E1074" s="128"/>
      <c r="I1074" s="127"/>
      <c r="J1074" s="127"/>
      <c r="K1074" s="127"/>
      <c r="N1074" s="127"/>
      <c r="O1074" s="127"/>
    </row>
    <row r="1075" spans="4:15" ht="15.75">
      <c r="D1075" s="128"/>
      <c r="E1075" s="128"/>
      <c r="I1075" s="127"/>
      <c r="J1075" s="127"/>
      <c r="K1075" s="127"/>
      <c r="N1075" s="127"/>
      <c r="O1075" s="127"/>
    </row>
    <row r="1076" spans="4:15" ht="15.75">
      <c r="D1076" s="128"/>
      <c r="E1076" s="128"/>
      <c r="I1076" s="127"/>
      <c r="J1076" s="127"/>
      <c r="K1076" s="127"/>
      <c r="N1076" s="127"/>
      <c r="O1076" s="127"/>
    </row>
    <row r="1077" spans="4:15" ht="15.75">
      <c r="D1077" s="128"/>
      <c r="E1077" s="128"/>
      <c r="I1077" s="127"/>
      <c r="J1077" s="127"/>
      <c r="K1077" s="127"/>
      <c r="N1077" s="127"/>
      <c r="O1077" s="127"/>
    </row>
    <row r="1078" spans="4:15" ht="15.75">
      <c r="D1078" s="128"/>
      <c r="E1078" s="128"/>
      <c r="I1078" s="127"/>
      <c r="J1078" s="127"/>
      <c r="K1078" s="127"/>
      <c r="N1078" s="127"/>
      <c r="O1078" s="127"/>
    </row>
    <row r="1079" spans="4:15" ht="15.75">
      <c r="D1079" s="128"/>
      <c r="E1079" s="128"/>
      <c r="I1079" s="127"/>
      <c r="J1079" s="127"/>
      <c r="K1079" s="127"/>
      <c r="N1079" s="127"/>
      <c r="O1079" s="127"/>
    </row>
    <row r="1080" spans="4:15" ht="15.75">
      <c r="D1080" s="128"/>
      <c r="E1080" s="128"/>
      <c r="I1080" s="127"/>
      <c r="J1080" s="127"/>
      <c r="K1080" s="127"/>
      <c r="N1080" s="127"/>
      <c r="O1080" s="127"/>
    </row>
    <row r="1081" spans="4:15" ht="15.75">
      <c r="D1081" s="128"/>
      <c r="E1081" s="128"/>
      <c r="I1081" s="127"/>
      <c r="J1081" s="127"/>
      <c r="K1081" s="127"/>
      <c r="N1081" s="127"/>
      <c r="O1081" s="127"/>
    </row>
    <row r="1082" spans="4:15" ht="15.75">
      <c r="D1082" s="128"/>
      <c r="E1082" s="128"/>
      <c r="I1082" s="127"/>
      <c r="J1082" s="127"/>
      <c r="K1082" s="127"/>
      <c r="N1082" s="127"/>
      <c r="O1082" s="127"/>
    </row>
    <row r="1083" spans="4:15" ht="15.75">
      <c r="D1083" s="128"/>
      <c r="E1083" s="128"/>
      <c r="I1083" s="127"/>
      <c r="J1083" s="127"/>
      <c r="K1083" s="127"/>
      <c r="N1083" s="127"/>
      <c r="O1083" s="127"/>
    </row>
    <row r="1084" spans="4:15" ht="15.75">
      <c r="D1084" s="128"/>
      <c r="E1084" s="128"/>
      <c r="I1084" s="127"/>
      <c r="J1084" s="127"/>
      <c r="K1084" s="127"/>
      <c r="N1084" s="127"/>
      <c r="O1084" s="127"/>
    </row>
    <row r="1085" spans="4:15" ht="15.75">
      <c r="D1085" s="128"/>
      <c r="E1085" s="128"/>
      <c r="I1085" s="127"/>
      <c r="J1085" s="127"/>
      <c r="K1085" s="127"/>
      <c r="N1085" s="127"/>
      <c r="O1085" s="127"/>
    </row>
    <row r="1086" spans="4:15" ht="15.75">
      <c r="D1086" s="128"/>
      <c r="E1086" s="128"/>
      <c r="I1086" s="127"/>
      <c r="J1086" s="127"/>
      <c r="K1086" s="127"/>
      <c r="N1086" s="127"/>
      <c r="O1086" s="127"/>
    </row>
    <row r="1087" spans="4:15" ht="15.75">
      <c r="D1087" s="128"/>
      <c r="E1087" s="128"/>
      <c r="I1087" s="127"/>
      <c r="J1087" s="127"/>
      <c r="K1087" s="127"/>
      <c r="N1087" s="127"/>
      <c r="O1087" s="127"/>
    </row>
    <row r="1088" spans="4:15" ht="15.75">
      <c r="D1088" s="128"/>
      <c r="E1088" s="128"/>
      <c r="I1088" s="127"/>
      <c r="J1088" s="127"/>
      <c r="K1088" s="127"/>
      <c r="N1088" s="127"/>
      <c r="O1088" s="127"/>
    </row>
    <row r="1089" spans="4:15" ht="15.75">
      <c r="D1089" s="128"/>
      <c r="E1089" s="128"/>
      <c r="I1089" s="127"/>
      <c r="J1089" s="127"/>
      <c r="K1089" s="127"/>
      <c r="N1089" s="127"/>
      <c r="O1089" s="127"/>
    </row>
    <row r="1090" spans="4:15" ht="15.75">
      <c r="D1090" s="128"/>
      <c r="E1090" s="128"/>
      <c r="I1090" s="127"/>
      <c r="J1090" s="127"/>
      <c r="K1090" s="127"/>
      <c r="N1090" s="127"/>
      <c r="O1090" s="127"/>
    </row>
    <row r="1091" spans="4:15" ht="15.75">
      <c r="D1091" s="128"/>
      <c r="E1091" s="128"/>
      <c r="I1091" s="127"/>
      <c r="J1091" s="127"/>
      <c r="K1091" s="127"/>
      <c r="N1091" s="127"/>
      <c r="O1091" s="127"/>
    </row>
    <row r="1092" spans="4:15" ht="15.75">
      <c r="D1092" s="128"/>
      <c r="E1092" s="128"/>
      <c r="I1092" s="127"/>
      <c r="J1092" s="127"/>
      <c r="K1092" s="127"/>
      <c r="N1092" s="127"/>
      <c r="O1092" s="127"/>
    </row>
    <row r="1093" spans="4:15" ht="15.75">
      <c r="D1093" s="128"/>
      <c r="E1093" s="128"/>
      <c r="I1093" s="127"/>
      <c r="J1093" s="127"/>
      <c r="K1093" s="127"/>
      <c r="N1093" s="127"/>
      <c r="O1093" s="127"/>
    </row>
    <row r="1094" spans="4:15" ht="15.75">
      <c r="D1094" s="128"/>
      <c r="E1094" s="128"/>
      <c r="I1094" s="127"/>
      <c r="J1094" s="127"/>
      <c r="K1094" s="127"/>
      <c r="N1094" s="127"/>
      <c r="O1094" s="127"/>
    </row>
    <row r="1095" spans="4:15" ht="15.75">
      <c r="D1095" s="128"/>
      <c r="E1095" s="128"/>
      <c r="I1095" s="127"/>
      <c r="J1095" s="127"/>
      <c r="K1095" s="127"/>
      <c r="N1095" s="127"/>
      <c r="O1095" s="127"/>
    </row>
    <row r="1096" spans="4:15" ht="15.75">
      <c r="D1096" s="128"/>
      <c r="E1096" s="128"/>
      <c r="I1096" s="127"/>
      <c r="J1096" s="127"/>
      <c r="K1096" s="127"/>
      <c r="N1096" s="127"/>
      <c r="O1096" s="127"/>
    </row>
    <row r="1097" spans="4:15" ht="15.75">
      <c r="D1097" s="128"/>
      <c r="E1097" s="128"/>
      <c r="I1097" s="127"/>
      <c r="J1097" s="127"/>
      <c r="K1097" s="127"/>
      <c r="N1097" s="127"/>
      <c r="O1097" s="127"/>
    </row>
    <row r="1098" spans="4:15" ht="15.75">
      <c r="D1098" s="128"/>
      <c r="E1098" s="128"/>
      <c r="I1098" s="127"/>
      <c r="J1098" s="127"/>
      <c r="K1098" s="127"/>
      <c r="N1098" s="127"/>
      <c r="O1098" s="127"/>
    </row>
    <row r="1099" spans="4:15" ht="15.75">
      <c r="D1099" s="128"/>
      <c r="E1099" s="128"/>
      <c r="I1099" s="127"/>
      <c r="J1099" s="127"/>
      <c r="K1099" s="127"/>
      <c r="N1099" s="127"/>
      <c r="O1099" s="127"/>
    </row>
    <row r="1100" spans="4:15" ht="15.75">
      <c r="D1100" s="128"/>
      <c r="E1100" s="128"/>
      <c r="I1100" s="127"/>
      <c r="J1100" s="127"/>
      <c r="K1100" s="127"/>
      <c r="N1100" s="127"/>
      <c r="O1100" s="127"/>
    </row>
    <row r="1101" spans="4:15" ht="15.75">
      <c r="D1101" s="128"/>
      <c r="E1101" s="128"/>
      <c r="I1101" s="127"/>
      <c r="J1101" s="127"/>
      <c r="K1101" s="127"/>
      <c r="N1101" s="127"/>
      <c r="O1101" s="127"/>
    </row>
    <row r="1102" spans="4:15" ht="15.75">
      <c r="D1102" s="128"/>
      <c r="E1102" s="128"/>
      <c r="I1102" s="127"/>
      <c r="J1102" s="127"/>
      <c r="K1102" s="127"/>
      <c r="N1102" s="127"/>
      <c r="O1102" s="127"/>
    </row>
    <row r="1103" spans="4:15" ht="15.75">
      <c r="D1103" s="128"/>
      <c r="E1103" s="128"/>
      <c r="I1103" s="127"/>
      <c r="J1103" s="127"/>
      <c r="K1103" s="127"/>
      <c r="N1103" s="127"/>
      <c r="O1103" s="127"/>
    </row>
    <row r="1104" spans="4:15" ht="15.75">
      <c r="D1104" s="128"/>
      <c r="E1104" s="128"/>
      <c r="I1104" s="127"/>
      <c r="J1104" s="127"/>
      <c r="K1104" s="127"/>
      <c r="N1104" s="127"/>
      <c r="O1104" s="127"/>
    </row>
    <row r="1105" spans="4:15" ht="15.75">
      <c r="D1105" s="128"/>
      <c r="E1105" s="128"/>
      <c r="I1105" s="127"/>
      <c r="J1105" s="127"/>
      <c r="K1105" s="127"/>
      <c r="N1105" s="127"/>
      <c r="O1105" s="127"/>
    </row>
    <row r="1106" spans="4:15" ht="15.75">
      <c r="D1106" s="128"/>
      <c r="E1106" s="128"/>
      <c r="I1106" s="127"/>
      <c r="J1106" s="127"/>
      <c r="K1106" s="127"/>
      <c r="N1106" s="127"/>
      <c r="O1106" s="127"/>
    </row>
    <row r="1107" spans="4:15" ht="15.75">
      <c r="D1107" s="128"/>
      <c r="E1107" s="128"/>
      <c r="I1107" s="127"/>
      <c r="J1107" s="127"/>
      <c r="K1107" s="127"/>
      <c r="N1107" s="127"/>
      <c r="O1107" s="127"/>
    </row>
    <row r="1108" spans="4:15" ht="15.75">
      <c r="D1108" s="128"/>
      <c r="E1108" s="128"/>
      <c r="I1108" s="127"/>
      <c r="J1108" s="127"/>
      <c r="K1108" s="127"/>
      <c r="N1108" s="127"/>
      <c r="O1108" s="127"/>
    </row>
    <row r="1109" spans="4:15" ht="15.75">
      <c r="D1109" s="128"/>
      <c r="E1109" s="128"/>
      <c r="I1109" s="127"/>
      <c r="J1109" s="127"/>
      <c r="K1109" s="127"/>
      <c r="N1109" s="127"/>
      <c r="O1109" s="127"/>
    </row>
    <row r="1110" spans="4:15" ht="15.75">
      <c r="D1110" s="128"/>
      <c r="E1110" s="128"/>
      <c r="I1110" s="127"/>
      <c r="J1110" s="127"/>
      <c r="K1110" s="127"/>
      <c r="N1110" s="127"/>
      <c r="O1110" s="127"/>
    </row>
    <row r="1111" spans="4:15" ht="15.75">
      <c r="D1111" s="128"/>
      <c r="E1111" s="128"/>
      <c r="I1111" s="127"/>
      <c r="J1111" s="127"/>
      <c r="K1111" s="127"/>
      <c r="N1111" s="127"/>
      <c r="O1111" s="127"/>
    </row>
    <row r="1112" spans="4:15" ht="15.75">
      <c r="D1112" s="128"/>
      <c r="E1112" s="128"/>
      <c r="I1112" s="127"/>
      <c r="J1112" s="127"/>
      <c r="K1112" s="127"/>
      <c r="N1112" s="127"/>
      <c r="O1112" s="127"/>
    </row>
    <row r="1113" spans="4:15" ht="15.75">
      <c r="D1113" s="128"/>
      <c r="E1113" s="128"/>
      <c r="I1113" s="127"/>
      <c r="J1113" s="127"/>
      <c r="K1113" s="127"/>
      <c r="N1113" s="127"/>
      <c r="O1113" s="127"/>
    </row>
    <row r="1114" spans="4:15" ht="15.75">
      <c r="D1114" s="128"/>
      <c r="E1114" s="128"/>
      <c r="I1114" s="127"/>
      <c r="J1114" s="127"/>
      <c r="K1114" s="127"/>
      <c r="N1114" s="127"/>
      <c r="O1114" s="127"/>
    </row>
    <row r="1115" spans="4:15" ht="15.75">
      <c r="D1115" s="128"/>
      <c r="E1115" s="128"/>
      <c r="I1115" s="127"/>
      <c r="J1115" s="127"/>
      <c r="K1115" s="127"/>
      <c r="N1115" s="127"/>
      <c r="O1115" s="127"/>
    </row>
    <row r="1116" spans="4:15" ht="15.75">
      <c r="D1116" s="128"/>
      <c r="E1116" s="128"/>
      <c r="I1116" s="127"/>
      <c r="J1116" s="127"/>
      <c r="K1116" s="127"/>
      <c r="N1116" s="127"/>
      <c r="O1116" s="127"/>
    </row>
    <row r="1117" spans="4:15" ht="15.75">
      <c r="D1117" s="128"/>
      <c r="E1117" s="128"/>
      <c r="I1117" s="127"/>
      <c r="J1117" s="127"/>
      <c r="K1117" s="127"/>
      <c r="N1117" s="127"/>
      <c r="O1117" s="127"/>
    </row>
    <row r="1118" spans="4:15" ht="15.75">
      <c r="D1118" s="128"/>
      <c r="E1118" s="128"/>
      <c r="I1118" s="127"/>
      <c r="J1118" s="127"/>
      <c r="K1118" s="127"/>
      <c r="N1118" s="127"/>
      <c r="O1118" s="127"/>
    </row>
    <row r="1119" spans="4:15" ht="15.75">
      <c r="D1119" s="128"/>
      <c r="E1119" s="128"/>
      <c r="I1119" s="127"/>
      <c r="J1119" s="127"/>
      <c r="K1119" s="127"/>
      <c r="N1119" s="127"/>
      <c r="O1119" s="127"/>
    </row>
    <row r="1120" spans="4:15" ht="15.75">
      <c r="D1120" s="128"/>
      <c r="E1120" s="128"/>
      <c r="I1120" s="127"/>
      <c r="J1120" s="127"/>
      <c r="K1120" s="127"/>
      <c r="N1120" s="127"/>
      <c r="O1120" s="127"/>
    </row>
    <row r="1121" spans="4:15" ht="15.75">
      <c r="D1121" s="128"/>
      <c r="E1121" s="128"/>
      <c r="I1121" s="127"/>
      <c r="J1121" s="127"/>
      <c r="K1121" s="127"/>
      <c r="N1121" s="127"/>
      <c r="O1121" s="127"/>
    </row>
    <row r="1122" spans="4:15" ht="15.75">
      <c r="D1122" s="128"/>
      <c r="E1122" s="128"/>
      <c r="I1122" s="127"/>
      <c r="J1122" s="127"/>
      <c r="K1122" s="127"/>
      <c r="N1122" s="127"/>
      <c r="O1122" s="127"/>
    </row>
    <row r="1123" spans="4:15" ht="15.75">
      <c r="D1123" s="128"/>
      <c r="E1123" s="128"/>
      <c r="I1123" s="127"/>
      <c r="J1123" s="127"/>
      <c r="K1123" s="127"/>
      <c r="N1123" s="127"/>
      <c r="O1123" s="127"/>
    </row>
    <row r="1124" spans="4:15" ht="15.75">
      <c r="D1124" s="128"/>
      <c r="E1124" s="128"/>
      <c r="I1124" s="127"/>
      <c r="J1124" s="127"/>
      <c r="K1124" s="127"/>
      <c r="N1124" s="127"/>
      <c r="O1124" s="127"/>
    </row>
    <row r="1125" spans="4:15" ht="15.75">
      <c r="D1125" s="128"/>
      <c r="E1125" s="128"/>
      <c r="I1125" s="127"/>
      <c r="J1125" s="127"/>
      <c r="K1125" s="127"/>
      <c r="N1125" s="127"/>
      <c r="O1125" s="127"/>
    </row>
    <row r="1126" spans="4:15" ht="15.75">
      <c r="D1126" s="128"/>
      <c r="E1126" s="128"/>
      <c r="I1126" s="127"/>
      <c r="J1126" s="127"/>
      <c r="K1126" s="127"/>
      <c r="N1126" s="127"/>
      <c r="O1126" s="127"/>
    </row>
    <row r="1127" spans="4:15" ht="15.75">
      <c r="D1127" s="128"/>
      <c r="E1127" s="128"/>
      <c r="I1127" s="127"/>
      <c r="J1127" s="127"/>
      <c r="K1127" s="127"/>
      <c r="N1127" s="127"/>
      <c r="O1127" s="127"/>
    </row>
    <row r="1128" spans="4:15" ht="15.75">
      <c r="D1128" s="128"/>
      <c r="E1128" s="128"/>
      <c r="I1128" s="127"/>
      <c r="J1128" s="127"/>
      <c r="K1128" s="127"/>
      <c r="N1128" s="127"/>
      <c r="O1128" s="127"/>
    </row>
    <row r="1129" spans="4:15" ht="15.75">
      <c r="D1129" s="128"/>
      <c r="E1129" s="128"/>
      <c r="I1129" s="127"/>
      <c r="J1129" s="127"/>
      <c r="K1129" s="127"/>
      <c r="N1129" s="127"/>
      <c r="O1129" s="127"/>
    </row>
    <row r="1130" spans="4:15" ht="15.75">
      <c r="D1130" s="128"/>
      <c r="E1130" s="128"/>
      <c r="I1130" s="127"/>
      <c r="J1130" s="127"/>
      <c r="K1130" s="127"/>
      <c r="N1130" s="127"/>
      <c r="O1130" s="127"/>
    </row>
    <row r="1131" spans="4:15" ht="15.75">
      <c r="D1131" s="128"/>
      <c r="E1131" s="128"/>
      <c r="I1131" s="127"/>
      <c r="J1131" s="127"/>
      <c r="K1131" s="127"/>
      <c r="N1131" s="127"/>
      <c r="O1131" s="127"/>
    </row>
    <row r="1132" spans="4:15" ht="15.75">
      <c r="D1132" s="128"/>
      <c r="E1132" s="128"/>
      <c r="I1132" s="127"/>
      <c r="J1132" s="127"/>
      <c r="K1132" s="127"/>
      <c r="N1132" s="127"/>
      <c r="O1132" s="127"/>
    </row>
    <row r="1133" spans="4:15" ht="15.75">
      <c r="D1133" s="128"/>
      <c r="E1133" s="128"/>
      <c r="I1133" s="127"/>
      <c r="J1133" s="127"/>
      <c r="K1133" s="127"/>
      <c r="N1133" s="127"/>
      <c r="O1133" s="127"/>
    </row>
    <row r="1134" spans="4:15" ht="15.75">
      <c r="D1134" s="128"/>
      <c r="E1134" s="128"/>
      <c r="I1134" s="127"/>
      <c r="J1134" s="127"/>
      <c r="K1134" s="127"/>
      <c r="N1134" s="127"/>
      <c r="O1134" s="127"/>
    </row>
    <row r="1135" spans="4:15" ht="15.75">
      <c r="D1135" s="128"/>
      <c r="E1135" s="128"/>
      <c r="I1135" s="127"/>
      <c r="J1135" s="127"/>
      <c r="K1135" s="127"/>
      <c r="N1135" s="127"/>
      <c r="O1135" s="127"/>
    </row>
    <row r="1136" spans="4:15" ht="15.75">
      <c r="D1136" s="128"/>
      <c r="E1136" s="128"/>
      <c r="I1136" s="127"/>
      <c r="J1136" s="127"/>
      <c r="K1136" s="127"/>
      <c r="N1136" s="127"/>
      <c r="O1136" s="127"/>
    </row>
    <row r="1137" spans="4:15" ht="15.75">
      <c r="D1137" s="128"/>
      <c r="E1137" s="128"/>
      <c r="I1137" s="127"/>
      <c r="J1137" s="127"/>
      <c r="K1137" s="127"/>
      <c r="N1137" s="127"/>
      <c r="O1137" s="127"/>
    </row>
    <row r="1138" spans="4:15" ht="15.75">
      <c r="D1138" s="128"/>
      <c r="E1138" s="128"/>
      <c r="I1138" s="127"/>
      <c r="J1138" s="127"/>
      <c r="K1138" s="127"/>
      <c r="N1138" s="127"/>
      <c r="O1138" s="127"/>
    </row>
    <row r="1139" spans="4:15" ht="15.75">
      <c r="D1139" s="128"/>
      <c r="E1139" s="128"/>
      <c r="I1139" s="127"/>
      <c r="J1139" s="127"/>
      <c r="K1139" s="127"/>
      <c r="N1139" s="127"/>
      <c r="O1139" s="127"/>
    </row>
    <row r="1140" spans="4:15" ht="15.75">
      <c r="D1140" s="128"/>
      <c r="E1140" s="128"/>
      <c r="I1140" s="127"/>
      <c r="J1140" s="127"/>
      <c r="K1140" s="127"/>
      <c r="N1140" s="127"/>
      <c r="O1140" s="127"/>
    </row>
    <row r="1141" spans="4:15" ht="15.75">
      <c r="D1141" s="128"/>
      <c r="E1141" s="128"/>
      <c r="I1141" s="127"/>
      <c r="J1141" s="127"/>
      <c r="K1141" s="127"/>
      <c r="N1141" s="127"/>
      <c r="O1141" s="127"/>
    </row>
    <row r="1142" spans="4:15" ht="15.75">
      <c r="D1142" s="128"/>
      <c r="E1142" s="128"/>
      <c r="I1142" s="127"/>
      <c r="J1142" s="127"/>
      <c r="K1142" s="127"/>
      <c r="N1142" s="127"/>
      <c r="O1142" s="127"/>
    </row>
    <row r="1143" spans="4:15" ht="15.75">
      <c r="D1143" s="128"/>
      <c r="E1143" s="128"/>
      <c r="I1143" s="127"/>
      <c r="J1143" s="127"/>
      <c r="K1143" s="127"/>
      <c r="N1143" s="127"/>
      <c r="O1143" s="127"/>
    </row>
    <row r="1144" spans="4:15" ht="15.75">
      <c r="D1144" s="128"/>
      <c r="E1144" s="128"/>
      <c r="I1144" s="127"/>
      <c r="J1144" s="127"/>
      <c r="K1144" s="127"/>
      <c r="N1144" s="127"/>
      <c r="O1144" s="127"/>
    </row>
    <row r="1145" spans="4:15" ht="15.75">
      <c r="D1145" s="128"/>
      <c r="E1145" s="128"/>
      <c r="I1145" s="127"/>
      <c r="J1145" s="127"/>
      <c r="K1145" s="127"/>
      <c r="N1145" s="127"/>
      <c r="O1145" s="127"/>
    </row>
    <row r="1146" spans="4:15" ht="15.75">
      <c r="D1146" s="128"/>
      <c r="E1146" s="128"/>
      <c r="I1146" s="127"/>
      <c r="J1146" s="127"/>
      <c r="K1146" s="127"/>
      <c r="N1146" s="127"/>
      <c r="O1146" s="127"/>
    </row>
    <row r="1147" spans="4:15" ht="15.75">
      <c r="D1147" s="128"/>
      <c r="E1147" s="128"/>
      <c r="I1147" s="127"/>
      <c r="J1147" s="127"/>
      <c r="K1147" s="127"/>
      <c r="N1147" s="127"/>
      <c r="O1147" s="127"/>
    </row>
    <row r="1148" spans="4:15" ht="15.75">
      <c r="D1148" s="128"/>
      <c r="E1148" s="128"/>
      <c r="I1148" s="127"/>
      <c r="J1148" s="127"/>
      <c r="K1148" s="127"/>
      <c r="N1148" s="127"/>
      <c r="O1148" s="127"/>
    </row>
    <row r="1149" spans="4:15" ht="15.75">
      <c r="D1149" s="128"/>
      <c r="E1149" s="128"/>
      <c r="I1149" s="127"/>
      <c r="J1149" s="127"/>
      <c r="K1149" s="127"/>
      <c r="N1149" s="127"/>
      <c r="O1149" s="127"/>
    </row>
    <row r="1150" spans="4:15" ht="15.75">
      <c r="D1150" s="128"/>
      <c r="E1150" s="128"/>
      <c r="I1150" s="127"/>
      <c r="J1150" s="127"/>
      <c r="K1150" s="127"/>
      <c r="N1150" s="127"/>
      <c r="O1150" s="127"/>
    </row>
    <row r="1151" spans="4:15" ht="15.75">
      <c r="D1151" s="128"/>
      <c r="E1151" s="128"/>
      <c r="I1151" s="127"/>
      <c r="J1151" s="127"/>
      <c r="K1151" s="127"/>
      <c r="N1151" s="127"/>
      <c r="O1151" s="127"/>
    </row>
    <row r="1152" spans="4:15" ht="15.75">
      <c r="D1152" s="128"/>
      <c r="E1152" s="128"/>
      <c r="I1152" s="127"/>
      <c r="J1152" s="127"/>
      <c r="K1152" s="127"/>
      <c r="N1152" s="127"/>
      <c r="O1152" s="127"/>
    </row>
    <row r="1153" spans="4:15" ht="15.75">
      <c r="D1153" s="128"/>
      <c r="E1153" s="128"/>
      <c r="I1153" s="127"/>
      <c r="J1153" s="127"/>
      <c r="K1153" s="127"/>
      <c r="N1153" s="127"/>
      <c r="O1153" s="127"/>
    </row>
    <row r="1154" spans="4:15" ht="15.75">
      <c r="D1154" s="128"/>
      <c r="E1154" s="128"/>
      <c r="I1154" s="127"/>
      <c r="J1154" s="127"/>
      <c r="K1154" s="127"/>
      <c r="N1154" s="127"/>
      <c r="O1154" s="127"/>
    </row>
    <row r="1155" spans="4:15" ht="15.75">
      <c r="D1155" s="128"/>
      <c r="E1155" s="128"/>
      <c r="I1155" s="127"/>
      <c r="J1155" s="127"/>
      <c r="K1155" s="127"/>
      <c r="N1155" s="127"/>
      <c r="O1155" s="127"/>
    </row>
    <row r="1156" spans="4:15" ht="15.75">
      <c r="D1156" s="128"/>
      <c r="E1156" s="128"/>
      <c r="I1156" s="127"/>
      <c r="J1156" s="127"/>
      <c r="K1156" s="127"/>
      <c r="N1156" s="127"/>
      <c r="O1156" s="127"/>
    </row>
    <row r="1157" spans="4:15" ht="15.75">
      <c r="D1157" s="128"/>
      <c r="E1157" s="128"/>
      <c r="I1157" s="127"/>
      <c r="J1157" s="127"/>
      <c r="K1157" s="127"/>
      <c r="N1157" s="127"/>
      <c r="O1157" s="127"/>
    </row>
    <row r="1158" spans="4:15" ht="15.75">
      <c r="D1158" s="128"/>
      <c r="E1158" s="128"/>
      <c r="I1158" s="127"/>
      <c r="J1158" s="127"/>
      <c r="K1158" s="127"/>
      <c r="N1158" s="127"/>
      <c r="O1158" s="127"/>
    </row>
    <row r="1159" spans="4:15" ht="15.75">
      <c r="D1159" s="128"/>
      <c r="E1159" s="128"/>
      <c r="I1159" s="127"/>
      <c r="J1159" s="127"/>
      <c r="K1159" s="127"/>
      <c r="N1159" s="127"/>
      <c r="O1159" s="127"/>
    </row>
    <row r="1160" spans="4:15" ht="15.75">
      <c r="D1160" s="128"/>
      <c r="E1160" s="128"/>
      <c r="I1160" s="127"/>
      <c r="J1160" s="127"/>
      <c r="K1160" s="127"/>
      <c r="N1160" s="127"/>
      <c r="O1160" s="127"/>
    </row>
    <row r="1161" spans="4:15" ht="15.75">
      <c r="D1161" s="128"/>
      <c r="E1161" s="128"/>
      <c r="I1161" s="127"/>
      <c r="J1161" s="127"/>
      <c r="K1161" s="127"/>
      <c r="N1161" s="127"/>
      <c r="O1161" s="127"/>
    </row>
    <row r="1162" spans="4:15" ht="15.75">
      <c r="D1162" s="128"/>
      <c r="E1162" s="128"/>
      <c r="I1162" s="127"/>
      <c r="J1162" s="127"/>
      <c r="K1162" s="127"/>
      <c r="N1162" s="127"/>
      <c r="O1162" s="127"/>
    </row>
    <row r="1163" spans="4:15" ht="15.75">
      <c r="D1163" s="128"/>
      <c r="E1163" s="128"/>
      <c r="I1163" s="127"/>
      <c r="J1163" s="127"/>
      <c r="K1163" s="127"/>
      <c r="N1163" s="127"/>
      <c r="O1163" s="127"/>
    </row>
    <row r="1164" spans="4:15" ht="15.75">
      <c r="D1164" s="128"/>
      <c r="E1164" s="128"/>
      <c r="I1164" s="127"/>
      <c r="J1164" s="127"/>
      <c r="K1164" s="127"/>
      <c r="N1164" s="127"/>
      <c r="O1164" s="127"/>
    </row>
    <row r="1165" spans="4:15" ht="15.75">
      <c r="D1165" s="128"/>
      <c r="E1165" s="128"/>
      <c r="I1165" s="127"/>
      <c r="J1165" s="127"/>
      <c r="K1165" s="127"/>
      <c r="N1165" s="127"/>
      <c r="O1165" s="127"/>
    </row>
    <row r="1166" spans="4:15" ht="15.75">
      <c r="D1166" s="128"/>
      <c r="E1166" s="128"/>
      <c r="I1166" s="127"/>
      <c r="J1166" s="127"/>
      <c r="K1166" s="127"/>
      <c r="N1166" s="127"/>
      <c r="O1166" s="127"/>
    </row>
    <row r="1167" spans="4:15" ht="15.75">
      <c r="D1167" s="128"/>
      <c r="E1167" s="128"/>
      <c r="I1167" s="127"/>
      <c r="J1167" s="127"/>
      <c r="K1167" s="127"/>
      <c r="N1167" s="127"/>
      <c r="O1167" s="127"/>
    </row>
    <row r="1168" spans="4:15" ht="15.75">
      <c r="D1168" s="128"/>
      <c r="E1168" s="128"/>
      <c r="I1168" s="127"/>
      <c r="J1168" s="127"/>
      <c r="K1168" s="127"/>
      <c r="N1168" s="127"/>
      <c r="O1168" s="127"/>
    </row>
    <row r="1169" spans="4:15" ht="15.75">
      <c r="D1169" s="128"/>
      <c r="E1169" s="128"/>
      <c r="I1169" s="127"/>
      <c r="J1169" s="127"/>
      <c r="K1169" s="127"/>
      <c r="N1169" s="127"/>
      <c r="O1169" s="127"/>
    </row>
    <row r="1170" spans="4:15" ht="15.75">
      <c r="D1170" s="128"/>
      <c r="E1170" s="128"/>
      <c r="I1170" s="127"/>
      <c r="J1170" s="127"/>
      <c r="K1170" s="127"/>
      <c r="N1170" s="127"/>
      <c r="O1170" s="127"/>
    </row>
    <row r="1171" spans="4:15" ht="15.75">
      <c r="D1171" s="128"/>
      <c r="E1171" s="128"/>
      <c r="I1171" s="127"/>
      <c r="J1171" s="127"/>
      <c r="K1171" s="127"/>
      <c r="N1171" s="127"/>
      <c r="O1171" s="127"/>
    </row>
    <row r="1172" spans="4:15" ht="15.75">
      <c r="D1172" s="128"/>
      <c r="E1172" s="128"/>
      <c r="I1172" s="127"/>
      <c r="J1172" s="127"/>
      <c r="K1172" s="127"/>
      <c r="N1172" s="127"/>
      <c r="O1172" s="127"/>
    </row>
    <row r="1173" spans="4:15" ht="15.75">
      <c r="D1173" s="128"/>
      <c r="E1173" s="128"/>
      <c r="I1173" s="127"/>
      <c r="J1173" s="127"/>
      <c r="K1173" s="127"/>
      <c r="N1173" s="127"/>
      <c r="O1173" s="127"/>
    </row>
    <row r="1174" spans="4:15" ht="15.75">
      <c r="D1174" s="128"/>
      <c r="E1174" s="128"/>
      <c r="I1174" s="127"/>
      <c r="J1174" s="127"/>
      <c r="K1174" s="127"/>
      <c r="N1174" s="127"/>
      <c r="O1174" s="127"/>
    </row>
    <row r="1175" spans="4:15" ht="15.75">
      <c r="D1175" s="128"/>
      <c r="E1175" s="128"/>
      <c r="I1175" s="127"/>
      <c r="J1175" s="127"/>
      <c r="K1175" s="127"/>
      <c r="N1175" s="127"/>
      <c r="O1175" s="127"/>
    </row>
    <row r="1176" spans="4:15" ht="15.75">
      <c r="D1176" s="128"/>
      <c r="E1176" s="128"/>
      <c r="I1176" s="127"/>
      <c r="J1176" s="127"/>
      <c r="K1176" s="127"/>
      <c r="N1176" s="127"/>
      <c r="O1176" s="127"/>
    </row>
    <row r="1177" spans="4:15" ht="15.75">
      <c r="D1177" s="128"/>
      <c r="E1177" s="128"/>
      <c r="I1177" s="127"/>
      <c r="J1177" s="127"/>
      <c r="K1177" s="127"/>
      <c r="N1177" s="127"/>
      <c r="O1177" s="127"/>
    </row>
    <row r="1178" spans="4:15" ht="15.75">
      <c r="D1178" s="128"/>
      <c r="E1178" s="128"/>
      <c r="I1178" s="127"/>
      <c r="J1178" s="127"/>
      <c r="K1178" s="127"/>
      <c r="N1178" s="127"/>
      <c r="O1178" s="127"/>
    </row>
    <row r="1179" spans="4:15" ht="15.75">
      <c r="D1179" s="128"/>
      <c r="E1179" s="128"/>
      <c r="I1179" s="127"/>
      <c r="J1179" s="127"/>
      <c r="K1179" s="127"/>
      <c r="N1179" s="127"/>
      <c r="O1179" s="127"/>
    </row>
    <row r="1180" spans="4:15" ht="15.75">
      <c r="D1180" s="128"/>
      <c r="E1180" s="128"/>
      <c r="I1180" s="127"/>
      <c r="J1180" s="127"/>
      <c r="K1180" s="127"/>
      <c r="N1180" s="127"/>
      <c r="O1180" s="127"/>
    </row>
    <row r="1181" spans="4:15" ht="15.75">
      <c r="D1181" s="128"/>
      <c r="E1181" s="128"/>
      <c r="I1181" s="127"/>
      <c r="J1181" s="127"/>
      <c r="K1181" s="127"/>
      <c r="N1181" s="127"/>
      <c r="O1181" s="127"/>
    </row>
    <row r="1182" spans="4:15" ht="15.75">
      <c r="D1182" s="128"/>
      <c r="E1182" s="128"/>
      <c r="I1182" s="127"/>
      <c r="J1182" s="127"/>
      <c r="K1182" s="127"/>
      <c r="N1182" s="127"/>
      <c r="O1182" s="127"/>
    </row>
    <row r="1183" spans="4:15" ht="15.75">
      <c r="D1183" s="128"/>
      <c r="E1183" s="128"/>
      <c r="I1183" s="127"/>
      <c r="J1183" s="127"/>
      <c r="K1183" s="127"/>
      <c r="N1183" s="127"/>
      <c r="O1183" s="127"/>
    </row>
    <row r="1184" spans="4:15" ht="15.75">
      <c r="D1184" s="128"/>
      <c r="E1184" s="128"/>
      <c r="I1184" s="127"/>
      <c r="J1184" s="127"/>
      <c r="K1184" s="127"/>
      <c r="N1184" s="127"/>
      <c r="O1184" s="127"/>
    </row>
    <row r="1185" spans="4:15" ht="15.75">
      <c r="D1185" s="128"/>
      <c r="E1185" s="128"/>
      <c r="I1185" s="127"/>
      <c r="J1185" s="127"/>
      <c r="K1185" s="127"/>
      <c r="N1185" s="127"/>
      <c r="O1185" s="127"/>
    </row>
    <row r="1186" spans="4:15" ht="15.75">
      <c r="D1186" s="128"/>
      <c r="E1186" s="128"/>
      <c r="I1186" s="127"/>
      <c r="J1186" s="127"/>
      <c r="K1186" s="127"/>
      <c r="N1186" s="127"/>
      <c r="O1186" s="127"/>
    </row>
    <row r="1187" spans="4:15" ht="15.75">
      <c r="D1187" s="128"/>
      <c r="E1187" s="128"/>
      <c r="I1187" s="127"/>
      <c r="J1187" s="127"/>
      <c r="K1187" s="127"/>
      <c r="N1187" s="127"/>
      <c r="O1187" s="127"/>
    </row>
    <row r="1188" spans="4:15" ht="15.75">
      <c r="D1188" s="128"/>
      <c r="E1188" s="128"/>
      <c r="I1188" s="127"/>
      <c r="J1188" s="127"/>
      <c r="K1188" s="127"/>
      <c r="N1188" s="127"/>
      <c r="O1188" s="127"/>
    </row>
    <row r="1189" spans="4:15" ht="15.75">
      <c r="D1189" s="128"/>
      <c r="E1189" s="128"/>
      <c r="I1189" s="127"/>
      <c r="J1189" s="127"/>
      <c r="K1189" s="127"/>
      <c r="N1189" s="127"/>
      <c r="O1189" s="127"/>
    </row>
    <row r="1190" spans="4:15" ht="15.75">
      <c r="D1190" s="128"/>
      <c r="E1190" s="128"/>
      <c r="I1190" s="127"/>
      <c r="J1190" s="127"/>
      <c r="K1190" s="127"/>
      <c r="N1190" s="127"/>
      <c r="O1190" s="127"/>
    </row>
    <row r="1191" spans="4:15" ht="15.75">
      <c r="D1191" s="128"/>
      <c r="E1191" s="128"/>
      <c r="I1191" s="127"/>
      <c r="J1191" s="127"/>
      <c r="K1191" s="127"/>
      <c r="N1191" s="127"/>
      <c r="O1191" s="127"/>
    </row>
    <row r="1192" spans="4:15" ht="15.75">
      <c r="D1192" s="128"/>
      <c r="E1192" s="128"/>
      <c r="I1192" s="127"/>
      <c r="J1192" s="127"/>
      <c r="K1192" s="127"/>
      <c r="N1192" s="127"/>
      <c r="O1192" s="127"/>
    </row>
    <row r="1193" spans="4:15" ht="15.75">
      <c r="D1193" s="128"/>
      <c r="E1193" s="128"/>
      <c r="I1193" s="127"/>
      <c r="J1193" s="127"/>
      <c r="K1193" s="127"/>
      <c r="N1193" s="127"/>
      <c r="O1193" s="127"/>
    </row>
    <row r="1194" spans="4:15" ht="15.75">
      <c r="D1194" s="128"/>
      <c r="E1194" s="128"/>
      <c r="I1194" s="127"/>
      <c r="J1194" s="127"/>
      <c r="K1194" s="127"/>
      <c r="N1194" s="127"/>
      <c r="O1194" s="127"/>
    </row>
    <row r="1195" spans="4:15" ht="15.75">
      <c r="D1195" s="128"/>
      <c r="E1195" s="128"/>
      <c r="I1195" s="127"/>
      <c r="J1195" s="127"/>
      <c r="K1195" s="127"/>
      <c r="N1195" s="127"/>
      <c r="O1195" s="127"/>
    </row>
    <row r="1196" spans="4:15" ht="15.75">
      <c r="D1196" s="128"/>
      <c r="E1196" s="128"/>
      <c r="I1196" s="127"/>
      <c r="J1196" s="127"/>
      <c r="K1196" s="127"/>
      <c r="N1196" s="127"/>
      <c r="O1196" s="127"/>
    </row>
    <row r="1197" spans="4:15" ht="15.75">
      <c r="D1197" s="128"/>
      <c r="E1197" s="128"/>
      <c r="I1197" s="127"/>
      <c r="J1197" s="127"/>
      <c r="K1197" s="127"/>
      <c r="N1197" s="127"/>
      <c r="O1197" s="127"/>
    </row>
    <row r="1198" spans="4:15" ht="15.75">
      <c r="D1198" s="128"/>
      <c r="E1198" s="128"/>
      <c r="I1198" s="127"/>
      <c r="J1198" s="127"/>
      <c r="K1198" s="127"/>
      <c r="N1198" s="127"/>
      <c r="O1198" s="127"/>
    </row>
    <row r="1199" spans="4:15" ht="15.75">
      <c r="D1199" s="128"/>
      <c r="E1199" s="128"/>
      <c r="I1199" s="127"/>
      <c r="J1199" s="127"/>
      <c r="K1199" s="127"/>
      <c r="N1199" s="127"/>
      <c r="O1199" s="127"/>
    </row>
    <row r="1200" spans="4:15" ht="15.75">
      <c r="D1200" s="128"/>
      <c r="E1200" s="128"/>
      <c r="I1200" s="127"/>
      <c r="J1200" s="127"/>
      <c r="K1200" s="127"/>
      <c r="N1200" s="127"/>
      <c r="O1200" s="127"/>
    </row>
    <row r="1201" spans="4:15" ht="15.75">
      <c r="D1201" s="128"/>
      <c r="E1201" s="128"/>
      <c r="I1201" s="127"/>
      <c r="J1201" s="127"/>
      <c r="K1201" s="127"/>
      <c r="N1201" s="127"/>
      <c r="O1201" s="127"/>
    </row>
    <row r="1202" spans="4:15" ht="15.75">
      <c r="D1202" s="128"/>
      <c r="E1202" s="128"/>
      <c r="I1202" s="127"/>
      <c r="J1202" s="127"/>
      <c r="K1202" s="127"/>
      <c r="N1202" s="127"/>
      <c r="O1202" s="127"/>
    </row>
    <row r="1203" spans="4:15" ht="15.75">
      <c r="D1203" s="128"/>
      <c r="E1203" s="128"/>
      <c r="I1203" s="127"/>
      <c r="J1203" s="127"/>
      <c r="K1203" s="127"/>
      <c r="N1203" s="127"/>
      <c r="O1203" s="127"/>
    </row>
    <row r="1204" spans="4:15" ht="15.75">
      <c r="D1204" s="128"/>
      <c r="E1204" s="128"/>
      <c r="I1204" s="127"/>
      <c r="J1204" s="127"/>
      <c r="K1204" s="127"/>
      <c r="N1204" s="127"/>
      <c r="O1204" s="127"/>
    </row>
    <row r="1205" spans="4:15" ht="15.75">
      <c r="D1205" s="128"/>
      <c r="E1205" s="128"/>
      <c r="I1205" s="127"/>
      <c r="J1205" s="127"/>
      <c r="K1205" s="127"/>
      <c r="N1205" s="127"/>
      <c r="O1205" s="127"/>
    </row>
    <row r="1206" spans="4:15" ht="15.75">
      <c r="D1206" s="128"/>
      <c r="E1206" s="128"/>
      <c r="I1206" s="127"/>
      <c r="J1206" s="127"/>
      <c r="K1206" s="127"/>
      <c r="N1206" s="127"/>
      <c r="O1206" s="127"/>
    </row>
    <row r="1207" spans="4:15" ht="15.75">
      <c r="D1207" s="128"/>
      <c r="E1207" s="128"/>
      <c r="I1207" s="127"/>
      <c r="J1207" s="127"/>
      <c r="K1207" s="127"/>
      <c r="N1207" s="127"/>
      <c r="O1207" s="127"/>
    </row>
    <row r="1208" spans="4:15" ht="15.75">
      <c r="D1208" s="128"/>
      <c r="E1208" s="128"/>
      <c r="I1208" s="127"/>
      <c r="J1208" s="127"/>
      <c r="K1208" s="127"/>
      <c r="N1208" s="127"/>
      <c r="O1208" s="127"/>
    </row>
    <row r="1209" spans="4:15" ht="15.75">
      <c r="D1209" s="128"/>
      <c r="E1209" s="128"/>
      <c r="I1209" s="127"/>
      <c r="J1209" s="127"/>
      <c r="K1209" s="127"/>
      <c r="N1209" s="127"/>
      <c r="O1209" s="127"/>
    </row>
    <row r="1210" spans="4:15" ht="15.75">
      <c r="D1210" s="128"/>
      <c r="E1210" s="128"/>
      <c r="I1210" s="127"/>
      <c r="J1210" s="127"/>
      <c r="K1210" s="127"/>
      <c r="N1210" s="127"/>
      <c r="O1210" s="127"/>
    </row>
    <row r="1211" spans="4:15" ht="15.75">
      <c r="D1211" s="128"/>
      <c r="E1211" s="128"/>
      <c r="I1211" s="127"/>
      <c r="J1211" s="127"/>
      <c r="K1211" s="127"/>
      <c r="N1211" s="127"/>
      <c r="O1211" s="127"/>
    </row>
    <row r="1212" spans="4:15" ht="15.75">
      <c r="D1212" s="128"/>
      <c r="E1212" s="128"/>
      <c r="I1212" s="127"/>
      <c r="J1212" s="127"/>
      <c r="K1212" s="127"/>
      <c r="N1212" s="127"/>
      <c r="O1212" s="127"/>
    </row>
    <row r="1213" spans="4:15" ht="15.75">
      <c r="D1213" s="128"/>
      <c r="E1213" s="128"/>
      <c r="I1213" s="127"/>
      <c r="J1213" s="127"/>
      <c r="K1213" s="127"/>
      <c r="N1213" s="127"/>
      <c r="O1213" s="127"/>
    </row>
    <row r="1214" spans="4:15" ht="15.75">
      <c r="D1214" s="128"/>
      <c r="E1214" s="128"/>
      <c r="I1214" s="127"/>
      <c r="J1214" s="127"/>
      <c r="K1214" s="127"/>
      <c r="N1214" s="127"/>
      <c r="O1214" s="127"/>
    </row>
    <row r="1215" spans="4:15" ht="15.75">
      <c r="D1215" s="128"/>
      <c r="E1215" s="128"/>
      <c r="I1215" s="127"/>
      <c r="J1215" s="127"/>
      <c r="K1215" s="127"/>
      <c r="N1215" s="127"/>
      <c r="O1215" s="127"/>
    </row>
    <row r="1216" spans="4:15" ht="15.75">
      <c r="D1216" s="128"/>
      <c r="E1216" s="128"/>
      <c r="I1216" s="127"/>
      <c r="J1216" s="127"/>
      <c r="K1216" s="127"/>
      <c r="N1216" s="127"/>
      <c r="O1216" s="127"/>
    </row>
    <row r="1217" spans="4:15" ht="15.75">
      <c r="D1217" s="128"/>
      <c r="E1217" s="128"/>
      <c r="I1217" s="127"/>
      <c r="J1217" s="127"/>
      <c r="K1217" s="127"/>
      <c r="N1217" s="127"/>
      <c r="O1217" s="127"/>
    </row>
    <row r="1218" spans="4:15" ht="15.75">
      <c r="D1218" s="128"/>
      <c r="E1218" s="128"/>
      <c r="I1218" s="127"/>
      <c r="J1218" s="127"/>
      <c r="K1218" s="127"/>
      <c r="N1218" s="127"/>
      <c r="O1218" s="127"/>
    </row>
    <row r="1219" spans="4:15" ht="15.75">
      <c r="D1219" s="128"/>
      <c r="E1219" s="128"/>
      <c r="I1219" s="127"/>
      <c r="J1219" s="127"/>
      <c r="K1219" s="127"/>
      <c r="N1219" s="127"/>
      <c r="O1219" s="127"/>
    </row>
    <row r="1220" spans="4:15" ht="15.75">
      <c r="D1220" s="128"/>
      <c r="E1220" s="128"/>
      <c r="I1220" s="127"/>
      <c r="J1220" s="127"/>
      <c r="K1220" s="127"/>
      <c r="N1220" s="127"/>
      <c r="O1220" s="127"/>
    </row>
    <row r="1221" spans="4:15" ht="15.75">
      <c r="D1221" s="128"/>
      <c r="E1221" s="128"/>
      <c r="I1221" s="127"/>
      <c r="J1221" s="127"/>
      <c r="K1221" s="127"/>
      <c r="N1221" s="127"/>
      <c r="O1221" s="127"/>
    </row>
    <row r="1222" spans="4:15" ht="15.75">
      <c r="D1222" s="128"/>
      <c r="E1222" s="128"/>
      <c r="I1222" s="127"/>
      <c r="J1222" s="127"/>
      <c r="K1222" s="127"/>
      <c r="N1222" s="127"/>
      <c r="O1222" s="127"/>
    </row>
    <row r="1223" spans="4:15" ht="15.75">
      <c r="D1223" s="128"/>
      <c r="E1223" s="128"/>
      <c r="I1223" s="127"/>
      <c r="J1223" s="127"/>
      <c r="K1223" s="127"/>
      <c r="N1223" s="127"/>
      <c r="O1223" s="127"/>
    </row>
    <row r="1224" spans="4:15" ht="15.75">
      <c r="D1224" s="128"/>
      <c r="E1224" s="128"/>
      <c r="I1224" s="127"/>
      <c r="J1224" s="127"/>
      <c r="K1224" s="127"/>
      <c r="N1224" s="127"/>
      <c r="O1224" s="127"/>
    </row>
    <row r="1225" spans="4:15" ht="15.75">
      <c r="D1225" s="128"/>
      <c r="E1225" s="128"/>
      <c r="I1225" s="127"/>
      <c r="J1225" s="127"/>
      <c r="K1225" s="127"/>
      <c r="N1225" s="127"/>
      <c r="O1225" s="127"/>
    </row>
    <row r="1226" spans="4:15" ht="15.75">
      <c r="D1226" s="128"/>
      <c r="E1226" s="128"/>
      <c r="I1226" s="127"/>
      <c r="J1226" s="127"/>
      <c r="K1226" s="127"/>
      <c r="N1226" s="127"/>
      <c r="O1226" s="127"/>
    </row>
    <row r="1227" spans="4:15" ht="15.75">
      <c r="D1227" s="128"/>
      <c r="E1227" s="128"/>
      <c r="I1227" s="127"/>
      <c r="J1227" s="127"/>
      <c r="K1227" s="127"/>
      <c r="N1227" s="127"/>
      <c r="O1227" s="127"/>
    </row>
    <row r="1228" spans="4:15" ht="15.75">
      <c r="D1228" s="128"/>
      <c r="E1228" s="128"/>
      <c r="I1228" s="127"/>
      <c r="J1228" s="127"/>
      <c r="K1228" s="127"/>
      <c r="N1228" s="127"/>
      <c r="O1228" s="127"/>
    </row>
    <row r="1229" spans="4:15" ht="15.75">
      <c r="D1229" s="128"/>
      <c r="E1229" s="128"/>
      <c r="I1229" s="127"/>
      <c r="J1229" s="127"/>
      <c r="K1229" s="127"/>
      <c r="N1229" s="127"/>
      <c r="O1229" s="127"/>
    </row>
    <row r="1230" spans="4:15" ht="15.75">
      <c r="D1230" s="128"/>
      <c r="E1230" s="128"/>
      <c r="I1230" s="127"/>
      <c r="J1230" s="127"/>
      <c r="K1230" s="127"/>
      <c r="N1230" s="127"/>
      <c r="O1230" s="127"/>
    </row>
    <row r="1231" spans="4:15" ht="15.75">
      <c r="D1231" s="128"/>
      <c r="E1231" s="128"/>
      <c r="I1231" s="127"/>
      <c r="J1231" s="127"/>
      <c r="K1231" s="127"/>
      <c r="N1231" s="127"/>
      <c r="O1231" s="127"/>
    </row>
    <row r="1232" spans="4:15" ht="15.75">
      <c r="D1232" s="128"/>
      <c r="E1232" s="128"/>
      <c r="I1232" s="127"/>
      <c r="J1232" s="127"/>
      <c r="K1232" s="127"/>
      <c r="N1232" s="127"/>
      <c r="O1232" s="127"/>
    </row>
    <row r="1233" spans="4:15" ht="15.75">
      <c r="D1233" s="128"/>
      <c r="E1233" s="128"/>
      <c r="I1233" s="127"/>
      <c r="J1233" s="127"/>
      <c r="K1233" s="127"/>
      <c r="N1233" s="127"/>
      <c r="O1233" s="127"/>
    </row>
    <row r="1234" spans="4:15" ht="15.75">
      <c r="D1234" s="128"/>
      <c r="E1234" s="128"/>
      <c r="I1234" s="127"/>
      <c r="J1234" s="127"/>
      <c r="K1234" s="127"/>
      <c r="N1234" s="127"/>
      <c r="O1234" s="127"/>
    </row>
    <row r="1235" spans="4:15" ht="15.75">
      <c r="D1235" s="128"/>
      <c r="E1235" s="128"/>
      <c r="I1235" s="127"/>
      <c r="J1235" s="127"/>
      <c r="K1235" s="127"/>
      <c r="N1235" s="127"/>
      <c r="O1235" s="127"/>
    </row>
    <row r="1236" spans="4:15" ht="15.75">
      <c r="D1236" s="128"/>
      <c r="E1236" s="128"/>
      <c r="I1236" s="127"/>
      <c r="J1236" s="127"/>
      <c r="K1236" s="127"/>
      <c r="N1236" s="127"/>
      <c r="O1236" s="127"/>
    </row>
    <row r="1237" spans="4:15" ht="15.75">
      <c r="D1237" s="128"/>
      <c r="E1237" s="128"/>
      <c r="I1237" s="127"/>
      <c r="J1237" s="127"/>
      <c r="K1237" s="127"/>
      <c r="N1237" s="127"/>
      <c r="O1237" s="127"/>
    </row>
    <row r="1238" spans="4:15" ht="15.75">
      <c r="D1238" s="128"/>
      <c r="E1238" s="128"/>
      <c r="I1238" s="127"/>
      <c r="J1238" s="127"/>
      <c r="K1238" s="127"/>
      <c r="N1238" s="127"/>
      <c r="O1238" s="127"/>
    </row>
    <row r="1239" spans="4:15" ht="15.75">
      <c r="D1239" s="128"/>
      <c r="E1239" s="128"/>
      <c r="I1239" s="127"/>
      <c r="J1239" s="127"/>
      <c r="K1239" s="127"/>
      <c r="N1239" s="127"/>
      <c r="O1239" s="127"/>
    </row>
    <row r="1240" spans="4:15" ht="15.75">
      <c r="D1240" s="128"/>
      <c r="E1240" s="128"/>
      <c r="I1240" s="127"/>
      <c r="J1240" s="127"/>
      <c r="K1240" s="127"/>
      <c r="N1240" s="127"/>
      <c r="O1240" s="127"/>
    </row>
    <row r="1241" spans="4:15" ht="15.75">
      <c r="D1241" s="128"/>
      <c r="E1241" s="128"/>
      <c r="I1241" s="127"/>
      <c r="J1241" s="127"/>
      <c r="K1241" s="127"/>
      <c r="N1241" s="127"/>
      <c r="O1241" s="127"/>
    </row>
    <row r="1242" spans="4:15" ht="15.75">
      <c r="D1242" s="128"/>
      <c r="E1242" s="128"/>
      <c r="I1242" s="127"/>
      <c r="J1242" s="127"/>
      <c r="K1242" s="127"/>
      <c r="N1242" s="127"/>
      <c r="O1242" s="127"/>
    </row>
    <row r="1243" spans="4:15" ht="15.75">
      <c r="D1243" s="128"/>
      <c r="E1243" s="128"/>
      <c r="I1243" s="127"/>
      <c r="J1243" s="127"/>
      <c r="K1243" s="127"/>
      <c r="N1243" s="127"/>
      <c r="O1243" s="127"/>
    </row>
    <row r="1244" spans="4:15" ht="15.75">
      <c r="D1244" s="128"/>
      <c r="E1244" s="128"/>
      <c r="I1244" s="127"/>
      <c r="J1244" s="127"/>
      <c r="K1244" s="127"/>
      <c r="N1244" s="127"/>
      <c r="O1244" s="127"/>
    </row>
    <row r="1245" spans="4:15" ht="15.75">
      <c r="D1245" s="128"/>
      <c r="E1245" s="128"/>
      <c r="I1245" s="127"/>
      <c r="J1245" s="127"/>
      <c r="K1245" s="127"/>
      <c r="N1245" s="127"/>
      <c r="O1245" s="127"/>
    </row>
    <row r="1246" spans="4:15" ht="15.75">
      <c r="D1246" s="128"/>
      <c r="E1246" s="128"/>
      <c r="I1246" s="127"/>
      <c r="J1246" s="127"/>
      <c r="K1246" s="127"/>
      <c r="N1246" s="127"/>
      <c r="O1246" s="127"/>
    </row>
    <row r="1247" spans="4:15" ht="15.75">
      <c r="D1247" s="128"/>
      <c r="E1247" s="128"/>
      <c r="I1247" s="127"/>
      <c r="J1247" s="127"/>
      <c r="K1247" s="127"/>
      <c r="N1247" s="127"/>
      <c r="O1247" s="127"/>
    </row>
    <row r="1248" spans="4:15" ht="15.75">
      <c r="D1248" s="128"/>
      <c r="E1248" s="128"/>
      <c r="I1248" s="127"/>
      <c r="J1248" s="127"/>
      <c r="K1248" s="127"/>
      <c r="N1248" s="127"/>
      <c r="O1248" s="127"/>
    </row>
    <row r="1249" spans="4:15" ht="15.75">
      <c r="D1249" s="128"/>
      <c r="E1249" s="128"/>
      <c r="I1249" s="127"/>
      <c r="J1249" s="127"/>
      <c r="K1249" s="127"/>
      <c r="N1249" s="127"/>
      <c r="O1249" s="127"/>
    </row>
    <row r="1250" spans="4:15" ht="15.75">
      <c r="D1250" s="128"/>
      <c r="E1250" s="128"/>
      <c r="I1250" s="127"/>
      <c r="J1250" s="127"/>
      <c r="K1250" s="127"/>
      <c r="N1250" s="127"/>
      <c r="O1250" s="127"/>
    </row>
    <row r="1251" spans="4:15" ht="15.75">
      <c r="D1251" s="128"/>
      <c r="E1251" s="128"/>
      <c r="I1251" s="127"/>
      <c r="J1251" s="127"/>
      <c r="K1251" s="127"/>
      <c r="N1251" s="127"/>
      <c r="O1251" s="127"/>
    </row>
    <row r="1252" spans="4:15" ht="15.75">
      <c r="D1252" s="128"/>
      <c r="E1252" s="128"/>
      <c r="I1252" s="127"/>
      <c r="J1252" s="127"/>
      <c r="K1252" s="127"/>
      <c r="N1252" s="127"/>
      <c r="O1252" s="127"/>
    </row>
    <row r="1253" spans="4:15" ht="15.75">
      <c r="D1253" s="128"/>
      <c r="E1253" s="128"/>
      <c r="I1253" s="127"/>
      <c r="J1253" s="127"/>
      <c r="K1253" s="127"/>
      <c r="N1253" s="127"/>
      <c r="O1253" s="127"/>
    </row>
    <row r="1254" spans="4:15" ht="15.75">
      <c r="D1254" s="128"/>
      <c r="E1254" s="128"/>
      <c r="I1254" s="127"/>
      <c r="J1254" s="127"/>
      <c r="K1254" s="127"/>
      <c r="N1254" s="127"/>
      <c r="O1254" s="127"/>
    </row>
    <row r="1255" spans="4:15" ht="15.75">
      <c r="D1255" s="128"/>
      <c r="E1255" s="128"/>
      <c r="I1255" s="127"/>
      <c r="J1255" s="127"/>
      <c r="K1255" s="127"/>
      <c r="N1255" s="127"/>
      <c r="O1255" s="127"/>
    </row>
    <row r="1256" spans="4:15" ht="15.75">
      <c r="D1256" s="128"/>
      <c r="E1256" s="128"/>
      <c r="I1256" s="127"/>
      <c r="J1256" s="127"/>
      <c r="K1256" s="127"/>
      <c r="N1256" s="127"/>
      <c r="O1256" s="127"/>
    </row>
    <row r="1257" spans="4:15" ht="15.75">
      <c r="D1257" s="128"/>
      <c r="E1257" s="128"/>
      <c r="I1257" s="127"/>
      <c r="J1257" s="127"/>
      <c r="K1257" s="127"/>
      <c r="N1257" s="127"/>
      <c r="O1257" s="127"/>
    </row>
    <row r="1258" spans="4:15" ht="15.75">
      <c r="D1258" s="128"/>
      <c r="E1258" s="128"/>
      <c r="I1258" s="127"/>
      <c r="J1258" s="127"/>
      <c r="K1258" s="127"/>
      <c r="N1258" s="127"/>
      <c r="O1258" s="127"/>
    </row>
    <row r="1259" spans="4:15" ht="15.75">
      <c r="D1259" s="128"/>
      <c r="E1259" s="128"/>
      <c r="I1259" s="127"/>
      <c r="J1259" s="127"/>
      <c r="K1259" s="127"/>
      <c r="N1259" s="127"/>
      <c r="O1259" s="127"/>
    </row>
    <row r="1260" spans="4:15" ht="15.75">
      <c r="D1260" s="128"/>
      <c r="E1260" s="128"/>
      <c r="I1260" s="127"/>
      <c r="J1260" s="127"/>
      <c r="K1260" s="127"/>
      <c r="N1260" s="127"/>
      <c r="O1260" s="127"/>
    </row>
    <row r="1261" spans="4:15" ht="15.75">
      <c r="D1261" s="128"/>
      <c r="E1261" s="128"/>
      <c r="I1261" s="127"/>
      <c r="J1261" s="127"/>
      <c r="K1261" s="127"/>
      <c r="N1261" s="127"/>
      <c r="O1261" s="127"/>
    </row>
    <row r="1262" spans="4:15" ht="15.75">
      <c r="D1262" s="128"/>
      <c r="E1262" s="128"/>
      <c r="I1262" s="127"/>
      <c r="J1262" s="127"/>
      <c r="K1262" s="127"/>
      <c r="N1262" s="127"/>
      <c r="O1262" s="127"/>
    </row>
    <row r="1263" spans="4:15" ht="15.75">
      <c r="D1263" s="128"/>
      <c r="E1263" s="128"/>
      <c r="I1263" s="127"/>
      <c r="J1263" s="127"/>
      <c r="K1263" s="127"/>
      <c r="N1263" s="127"/>
      <c r="O1263" s="127"/>
    </row>
    <row r="1264" spans="4:15" ht="15.75">
      <c r="D1264" s="128"/>
      <c r="E1264" s="128"/>
      <c r="I1264" s="127"/>
      <c r="J1264" s="127"/>
      <c r="K1264" s="127"/>
      <c r="N1264" s="127"/>
      <c r="O1264" s="127"/>
    </row>
    <row r="1265" spans="4:15" ht="15.75">
      <c r="D1265" s="128"/>
      <c r="E1265" s="128"/>
      <c r="I1265" s="127"/>
      <c r="J1265" s="127"/>
      <c r="K1265" s="127"/>
      <c r="N1265" s="127"/>
      <c r="O1265" s="127"/>
    </row>
    <row r="1266" spans="4:15" ht="15.75">
      <c r="D1266" s="128"/>
      <c r="E1266" s="128"/>
      <c r="I1266" s="127"/>
      <c r="J1266" s="127"/>
      <c r="K1266" s="127"/>
      <c r="N1266" s="127"/>
      <c r="O1266" s="127"/>
    </row>
    <row r="1267" spans="4:15" ht="15.75">
      <c r="D1267" s="128"/>
      <c r="E1267" s="128"/>
      <c r="I1267" s="127"/>
      <c r="J1267" s="127"/>
      <c r="K1267" s="127"/>
      <c r="N1267" s="127"/>
      <c r="O1267" s="127"/>
    </row>
    <row r="1268" spans="4:15" ht="15.75">
      <c r="D1268" s="128"/>
      <c r="E1268" s="128"/>
      <c r="I1268" s="127"/>
      <c r="J1268" s="127"/>
      <c r="K1268" s="127"/>
      <c r="N1268" s="127"/>
      <c r="O1268" s="127"/>
    </row>
    <row r="1269" spans="4:15" ht="15.75">
      <c r="D1269" s="128"/>
      <c r="E1269" s="128"/>
      <c r="I1269" s="127"/>
      <c r="J1269" s="127"/>
      <c r="K1269" s="127"/>
      <c r="N1269" s="127"/>
      <c r="O1269" s="127"/>
    </row>
    <row r="1270" spans="4:15" ht="15.75">
      <c r="D1270" s="128"/>
      <c r="E1270" s="128"/>
      <c r="I1270" s="127"/>
      <c r="J1270" s="127"/>
      <c r="K1270" s="127"/>
      <c r="N1270" s="127"/>
      <c r="O1270" s="127"/>
    </row>
    <row r="1271" spans="4:15" ht="15.75">
      <c r="D1271" s="128"/>
      <c r="E1271" s="128"/>
      <c r="I1271" s="127"/>
      <c r="J1271" s="127"/>
      <c r="K1271" s="127"/>
      <c r="N1271" s="127"/>
      <c r="O1271" s="127"/>
    </row>
    <row r="1272" spans="4:15" ht="15.75">
      <c r="D1272" s="128"/>
      <c r="E1272" s="128"/>
      <c r="I1272" s="127"/>
      <c r="J1272" s="127"/>
      <c r="K1272" s="127"/>
      <c r="N1272" s="127"/>
      <c r="O1272" s="127"/>
    </row>
    <row r="1273" spans="4:15" ht="15.75">
      <c r="D1273" s="128"/>
      <c r="E1273" s="128"/>
      <c r="I1273" s="127"/>
      <c r="J1273" s="127"/>
      <c r="K1273" s="127"/>
      <c r="N1273" s="127"/>
      <c r="O1273" s="127"/>
    </row>
    <row r="1274" spans="4:15" ht="15.75">
      <c r="D1274" s="128"/>
      <c r="E1274" s="128"/>
      <c r="I1274" s="127"/>
      <c r="J1274" s="127"/>
      <c r="K1274" s="127"/>
      <c r="N1274" s="127"/>
      <c r="O1274" s="127"/>
    </row>
    <row r="1275" spans="4:15" ht="15.75">
      <c r="D1275" s="128"/>
      <c r="E1275" s="128"/>
      <c r="I1275" s="127"/>
      <c r="J1275" s="127"/>
      <c r="K1275" s="127"/>
      <c r="N1275" s="127"/>
      <c r="O1275" s="127"/>
    </row>
    <row r="1276" spans="4:15" ht="15.75">
      <c r="D1276" s="128"/>
      <c r="E1276" s="128"/>
      <c r="I1276" s="127"/>
      <c r="J1276" s="127"/>
      <c r="K1276" s="127"/>
      <c r="N1276" s="127"/>
      <c r="O1276" s="127"/>
    </row>
    <row r="1277" spans="4:15" ht="15.75">
      <c r="D1277" s="128"/>
      <c r="E1277" s="128"/>
      <c r="I1277" s="127"/>
      <c r="J1277" s="127"/>
      <c r="K1277" s="127"/>
      <c r="N1277" s="127"/>
      <c r="O1277" s="127"/>
    </row>
    <row r="1278" spans="4:15" ht="15.75">
      <c r="D1278" s="128"/>
      <c r="E1278" s="128"/>
      <c r="I1278" s="127"/>
      <c r="J1278" s="127"/>
      <c r="K1278" s="127"/>
      <c r="N1278" s="127"/>
      <c r="O1278" s="127"/>
    </row>
    <row r="1279" spans="4:15" ht="15.75">
      <c r="D1279" s="128"/>
      <c r="E1279" s="128"/>
      <c r="I1279" s="127"/>
      <c r="J1279" s="127"/>
      <c r="K1279" s="127"/>
      <c r="N1279" s="127"/>
      <c r="O1279" s="127"/>
    </row>
    <row r="1280" spans="4:15" ht="15.75">
      <c r="D1280" s="128"/>
      <c r="E1280" s="128"/>
      <c r="I1280" s="127"/>
      <c r="J1280" s="127"/>
      <c r="K1280" s="127"/>
      <c r="N1280" s="127"/>
      <c r="O1280" s="127"/>
    </row>
    <row r="1281" spans="4:15" ht="15.75">
      <c r="D1281" s="128"/>
      <c r="E1281" s="128"/>
      <c r="I1281" s="127"/>
      <c r="J1281" s="127"/>
      <c r="K1281" s="127"/>
      <c r="N1281" s="127"/>
      <c r="O1281" s="127"/>
    </row>
    <row r="1282" spans="4:15" ht="15.75">
      <c r="D1282" s="128"/>
      <c r="E1282" s="128"/>
      <c r="I1282" s="127"/>
      <c r="J1282" s="127"/>
      <c r="K1282" s="127"/>
      <c r="N1282" s="127"/>
      <c r="O1282" s="127"/>
    </row>
    <row r="1283" spans="4:15" ht="15.75">
      <c r="D1283" s="128"/>
      <c r="E1283" s="128"/>
      <c r="I1283" s="127"/>
      <c r="J1283" s="127"/>
      <c r="K1283" s="127"/>
      <c r="N1283" s="127"/>
      <c r="O1283" s="127"/>
    </row>
    <row r="1284" spans="4:15" ht="15.75">
      <c r="D1284" s="128"/>
      <c r="E1284" s="128"/>
      <c r="I1284" s="127"/>
      <c r="J1284" s="127"/>
      <c r="K1284" s="127"/>
      <c r="N1284" s="127"/>
      <c r="O1284" s="127"/>
    </row>
    <row r="1285" spans="4:15" ht="15.75">
      <c r="D1285" s="128"/>
      <c r="E1285" s="128"/>
      <c r="I1285" s="127"/>
      <c r="J1285" s="127"/>
      <c r="K1285" s="127"/>
      <c r="N1285" s="127"/>
      <c r="O1285" s="127"/>
    </row>
    <row r="1286" spans="4:15" ht="15.75">
      <c r="D1286" s="128"/>
      <c r="E1286" s="128"/>
      <c r="I1286" s="127"/>
      <c r="J1286" s="127"/>
      <c r="K1286" s="127"/>
      <c r="N1286" s="127"/>
      <c r="O1286" s="127"/>
    </row>
    <row r="1287" spans="4:15" ht="15.75">
      <c r="D1287" s="128"/>
      <c r="E1287" s="128"/>
      <c r="I1287" s="127"/>
      <c r="J1287" s="127"/>
      <c r="K1287" s="127"/>
      <c r="N1287" s="127"/>
      <c r="O1287" s="127"/>
    </row>
    <row r="1288" spans="4:15" ht="15.75">
      <c r="D1288" s="128"/>
      <c r="E1288" s="128"/>
      <c r="I1288" s="127"/>
      <c r="J1288" s="127"/>
      <c r="K1288" s="127"/>
      <c r="N1288" s="127"/>
      <c r="O1288" s="127"/>
    </row>
    <row r="1289" spans="4:15" ht="15.75">
      <c r="D1289" s="128"/>
      <c r="E1289" s="128"/>
      <c r="I1289" s="127"/>
      <c r="J1289" s="127"/>
      <c r="K1289" s="127"/>
      <c r="N1289" s="127"/>
      <c r="O1289" s="127"/>
    </row>
    <row r="1290" spans="4:15" ht="15.75">
      <c r="D1290" s="128"/>
      <c r="E1290" s="128"/>
      <c r="I1290" s="127"/>
      <c r="J1290" s="127"/>
      <c r="K1290" s="127"/>
      <c r="N1290" s="127"/>
      <c r="O1290" s="127"/>
    </row>
    <row r="1291" spans="4:15" ht="15.75">
      <c r="D1291" s="128"/>
      <c r="E1291" s="128"/>
      <c r="I1291" s="127"/>
      <c r="J1291" s="127"/>
      <c r="K1291" s="127"/>
      <c r="N1291" s="127"/>
      <c r="O1291" s="127"/>
    </row>
    <row r="1292" spans="4:15" ht="15.75">
      <c r="D1292" s="128"/>
      <c r="E1292" s="128"/>
      <c r="I1292" s="127"/>
      <c r="J1292" s="127"/>
      <c r="K1292" s="127"/>
      <c r="N1292" s="127"/>
      <c r="O1292" s="127"/>
    </row>
    <row r="1293" spans="4:15" ht="15.75">
      <c r="D1293" s="128"/>
      <c r="E1293" s="128"/>
      <c r="I1293" s="127"/>
      <c r="J1293" s="127"/>
      <c r="K1293" s="127"/>
      <c r="N1293" s="127"/>
      <c r="O1293" s="127"/>
    </row>
    <row r="1294" spans="4:15" ht="15.75">
      <c r="D1294" s="128"/>
      <c r="E1294" s="128"/>
      <c r="I1294" s="127"/>
      <c r="J1294" s="127"/>
      <c r="K1294" s="127"/>
      <c r="N1294" s="127"/>
      <c r="O1294" s="127"/>
    </row>
    <row r="1295" spans="4:15" ht="15.75">
      <c r="D1295" s="128"/>
      <c r="E1295" s="128"/>
      <c r="I1295" s="127"/>
      <c r="J1295" s="127"/>
      <c r="K1295" s="127"/>
      <c r="N1295" s="127"/>
      <c r="O1295" s="127"/>
    </row>
    <row r="1296" spans="4:15" ht="15.75">
      <c r="D1296" s="128"/>
      <c r="E1296" s="128"/>
      <c r="I1296" s="127"/>
      <c r="J1296" s="127"/>
      <c r="K1296" s="127"/>
      <c r="N1296" s="127"/>
      <c r="O1296" s="127"/>
    </row>
    <row r="1297" spans="4:15" ht="15.75">
      <c r="D1297" s="128"/>
      <c r="E1297" s="128"/>
      <c r="I1297" s="127"/>
      <c r="J1297" s="127"/>
      <c r="K1297" s="127"/>
      <c r="N1297" s="127"/>
      <c r="O1297" s="127"/>
    </row>
    <row r="1298" spans="4:15" ht="15.75">
      <c r="D1298" s="128"/>
      <c r="E1298" s="128"/>
      <c r="I1298" s="127"/>
      <c r="J1298" s="127"/>
      <c r="K1298" s="127"/>
      <c r="N1298" s="127"/>
      <c r="O1298" s="127"/>
    </row>
    <row r="1299" spans="4:15" ht="15.75">
      <c r="D1299" s="128"/>
      <c r="E1299" s="128"/>
      <c r="I1299" s="127"/>
      <c r="J1299" s="127"/>
      <c r="K1299" s="127"/>
      <c r="N1299" s="127"/>
      <c r="O1299" s="127"/>
    </row>
    <row r="1300" spans="4:15" ht="15.75">
      <c r="D1300" s="128"/>
      <c r="E1300" s="128"/>
      <c r="I1300" s="127"/>
      <c r="J1300" s="127"/>
      <c r="K1300" s="127"/>
      <c r="N1300" s="127"/>
      <c r="O1300" s="127"/>
    </row>
    <row r="1301" spans="4:15" ht="15.75">
      <c r="D1301" s="128"/>
      <c r="E1301" s="128"/>
      <c r="I1301" s="127"/>
      <c r="J1301" s="127"/>
      <c r="K1301" s="127"/>
      <c r="N1301" s="127"/>
      <c r="O1301" s="127"/>
    </row>
    <row r="1302" spans="4:15" ht="15.75">
      <c r="D1302" s="128"/>
      <c r="E1302" s="128"/>
      <c r="I1302" s="127"/>
      <c r="J1302" s="127"/>
      <c r="K1302" s="127"/>
      <c r="N1302" s="127"/>
      <c r="O1302" s="127"/>
    </row>
    <row r="1303" spans="4:15" ht="15.75">
      <c r="D1303" s="128"/>
      <c r="E1303" s="128"/>
      <c r="I1303" s="127"/>
      <c r="J1303" s="127"/>
      <c r="K1303" s="127"/>
      <c r="N1303" s="127"/>
      <c r="O1303" s="127"/>
    </row>
    <row r="1304" spans="4:15" ht="15.75">
      <c r="D1304" s="128"/>
      <c r="E1304" s="128"/>
      <c r="I1304" s="127"/>
      <c r="J1304" s="127"/>
      <c r="K1304" s="127"/>
      <c r="N1304" s="127"/>
      <c r="O1304" s="127"/>
    </row>
    <row r="1305" spans="4:15" ht="15.75">
      <c r="D1305" s="128"/>
      <c r="E1305" s="128"/>
      <c r="I1305" s="127"/>
      <c r="J1305" s="127"/>
      <c r="K1305" s="127"/>
      <c r="N1305" s="127"/>
      <c r="O1305" s="127"/>
    </row>
    <row r="1306" spans="4:15" ht="15.75">
      <c r="D1306" s="128"/>
      <c r="E1306" s="128"/>
      <c r="I1306" s="127"/>
      <c r="J1306" s="127"/>
      <c r="K1306" s="127"/>
      <c r="N1306" s="127"/>
      <c r="O1306" s="127"/>
    </row>
    <row r="1307" spans="4:15" ht="15.75">
      <c r="D1307" s="128"/>
      <c r="E1307" s="128"/>
      <c r="I1307" s="127"/>
      <c r="J1307" s="127"/>
      <c r="K1307" s="127"/>
      <c r="N1307" s="127"/>
      <c r="O1307" s="127"/>
    </row>
    <row r="1308" spans="4:15" ht="15.75">
      <c r="D1308" s="128"/>
      <c r="E1308" s="128"/>
      <c r="I1308" s="127"/>
      <c r="J1308" s="127"/>
      <c r="K1308" s="127"/>
      <c r="N1308" s="127"/>
      <c r="O1308" s="127"/>
    </row>
    <row r="1309" spans="4:15" ht="15.75">
      <c r="D1309" s="128"/>
      <c r="E1309" s="128"/>
      <c r="I1309" s="127"/>
      <c r="J1309" s="127"/>
      <c r="K1309" s="127"/>
      <c r="N1309" s="127"/>
      <c r="O1309" s="127"/>
    </row>
    <row r="1310" spans="4:15" ht="15.75">
      <c r="D1310" s="128"/>
      <c r="E1310" s="128"/>
      <c r="I1310" s="127"/>
      <c r="J1310" s="127"/>
      <c r="K1310" s="127"/>
      <c r="N1310" s="127"/>
      <c r="O1310" s="127"/>
    </row>
    <row r="1311" spans="4:15" ht="15.75">
      <c r="D1311" s="128"/>
      <c r="E1311" s="128"/>
      <c r="I1311" s="127"/>
      <c r="J1311" s="127"/>
      <c r="K1311" s="127"/>
      <c r="N1311" s="127"/>
      <c r="O1311" s="127"/>
    </row>
    <row r="1312" spans="4:15" ht="15.75">
      <c r="D1312" s="128"/>
      <c r="E1312" s="128"/>
      <c r="I1312" s="127"/>
      <c r="J1312" s="127"/>
      <c r="K1312" s="127"/>
      <c r="N1312" s="127"/>
      <c r="O1312" s="127"/>
    </row>
    <row r="1313" spans="4:15" ht="15.75">
      <c r="D1313" s="128"/>
      <c r="E1313" s="128"/>
      <c r="I1313" s="127"/>
      <c r="J1313" s="127"/>
      <c r="K1313" s="127"/>
      <c r="N1313" s="127"/>
      <c r="O1313" s="127"/>
    </row>
    <row r="1314" spans="4:15" ht="15.75">
      <c r="D1314" s="128"/>
      <c r="E1314" s="128"/>
      <c r="I1314" s="127"/>
      <c r="J1314" s="127"/>
      <c r="K1314" s="127"/>
      <c r="N1314" s="127"/>
      <c r="O1314" s="127"/>
    </row>
    <row r="1315" spans="4:15" ht="15.75">
      <c r="D1315" s="128"/>
      <c r="E1315" s="128"/>
      <c r="I1315" s="127"/>
      <c r="J1315" s="127"/>
      <c r="K1315" s="127"/>
      <c r="N1315" s="127"/>
      <c r="O1315" s="127"/>
    </row>
    <row r="1316" spans="4:15" ht="15.75">
      <c r="D1316" s="128"/>
      <c r="E1316" s="128"/>
      <c r="I1316" s="127"/>
      <c r="J1316" s="127"/>
      <c r="K1316" s="127"/>
      <c r="N1316" s="127"/>
      <c r="O1316" s="127"/>
    </row>
    <row r="1317" spans="4:15" ht="15.75">
      <c r="D1317" s="128"/>
      <c r="E1317" s="128"/>
      <c r="I1317" s="127"/>
      <c r="J1317" s="127"/>
      <c r="K1317" s="127"/>
      <c r="N1317" s="127"/>
      <c r="O1317" s="127"/>
    </row>
    <row r="1318" spans="4:15" ht="15.75">
      <c r="D1318" s="128"/>
      <c r="E1318" s="128"/>
      <c r="I1318" s="127"/>
      <c r="J1318" s="127"/>
      <c r="K1318" s="127"/>
      <c r="N1318" s="127"/>
      <c r="O1318" s="127"/>
    </row>
    <row r="1319" spans="4:15" ht="15.75">
      <c r="D1319" s="128"/>
      <c r="E1319" s="128"/>
      <c r="I1319" s="127"/>
      <c r="J1319" s="127"/>
      <c r="K1319" s="127"/>
      <c r="N1319" s="127"/>
      <c r="O1319" s="127"/>
    </row>
    <row r="1320" spans="4:15" ht="15.75">
      <c r="D1320" s="128"/>
      <c r="E1320" s="128"/>
      <c r="I1320" s="127"/>
      <c r="J1320" s="127"/>
      <c r="K1320" s="127"/>
      <c r="N1320" s="127"/>
      <c r="O1320" s="127"/>
    </row>
    <row r="1321" spans="4:15" ht="15.75">
      <c r="D1321" s="128"/>
      <c r="E1321" s="128"/>
      <c r="I1321" s="127"/>
      <c r="J1321" s="127"/>
      <c r="K1321" s="127"/>
      <c r="N1321" s="127"/>
      <c r="O1321" s="127"/>
    </row>
    <row r="1322" spans="4:15" ht="15.75">
      <c r="D1322" s="128"/>
      <c r="E1322" s="128"/>
      <c r="I1322" s="127"/>
      <c r="J1322" s="127"/>
      <c r="K1322" s="127"/>
      <c r="N1322" s="127"/>
      <c r="O1322" s="127"/>
    </row>
    <row r="1323" spans="4:15" ht="15.75">
      <c r="D1323" s="128"/>
      <c r="E1323" s="128"/>
      <c r="I1323" s="127"/>
      <c r="J1323" s="127"/>
      <c r="K1323" s="127"/>
      <c r="N1323" s="127"/>
      <c r="O1323" s="127"/>
    </row>
    <row r="1324" spans="4:15" ht="15.75">
      <c r="D1324" s="128"/>
      <c r="E1324" s="128"/>
      <c r="I1324" s="127"/>
      <c r="J1324" s="127"/>
      <c r="K1324" s="127"/>
      <c r="N1324" s="127"/>
      <c r="O1324" s="127"/>
    </row>
    <row r="1325" spans="4:15" ht="15.75">
      <c r="D1325" s="128"/>
      <c r="E1325" s="128"/>
      <c r="I1325" s="127"/>
      <c r="J1325" s="127"/>
      <c r="K1325" s="127"/>
      <c r="N1325" s="127"/>
      <c r="O1325" s="127"/>
    </row>
    <row r="1326" spans="4:15" ht="15.75">
      <c r="D1326" s="128"/>
      <c r="E1326" s="128"/>
      <c r="I1326" s="127"/>
      <c r="J1326" s="127"/>
      <c r="K1326" s="127"/>
      <c r="N1326" s="127"/>
      <c r="O1326" s="127"/>
    </row>
    <row r="1327" spans="4:15" ht="15.75">
      <c r="D1327" s="128"/>
      <c r="E1327" s="128"/>
      <c r="I1327" s="127"/>
      <c r="J1327" s="127"/>
      <c r="K1327" s="127"/>
      <c r="N1327" s="127"/>
      <c r="O1327" s="127"/>
    </row>
    <row r="1328" spans="4:15" ht="15.75">
      <c r="D1328" s="128"/>
      <c r="E1328" s="128"/>
      <c r="I1328" s="127"/>
      <c r="J1328" s="127"/>
      <c r="K1328" s="127"/>
      <c r="N1328" s="127"/>
      <c r="O1328" s="127"/>
    </row>
    <row r="1329" spans="4:15" ht="15.75">
      <c r="D1329" s="128"/>
      <c r="E1329" s="128"/>
      <c r="I1329" s="127"/>
      <c r="J1329" s="127"/>
      <c r="K1329" s="127"/>
      <c r="N1329" s="127"/>
      <c r="O1329" s="127"/>
    </row>
    <row r="1330" spans="4:15" ht="15.75">
      <c r="D1330" s="128"/>
      <c r="E1330" s="128"/>
      <c r="I1330" s="127"/>
      <c r="J1330" s="127"/>
      <c r="K1330" s="127"/>
      <c r="N1330" s="127"/>
      <c r="O1330" s="127"/>
    </row>
    <row r="1331" spans="4:15" ht="15.75">
      <c r="D1331" s="128"/>
      <c r="E1331" s="128"/>
      <c r="I1331" s="127"/>
      <c r="J1331" s="127"/>
      <c r="K1331" s="127"/>
      <c r="N1331" s="127"/>
      <c r="O1331" s="127"/>
    </row>
    <row r="1332" spans="4:15" ht="15.75">
      <c r="D1332" s="128"/>
      <c r="E1332" s="128"/>
      <c r="I1332" s="127"/>
      <c r="J1332" s="127"/>
      <c r="K1332" s="127"/>
      <c r="N1332" s="127"/>
      <c r="O1332" s="127"/>
    </row>
    <row r="1333" spans="4:15" ht="15.75">
      <c r="D1333" s="128"/>
      <c r="E1333" s="128"/>
      <c r="I1333" s="127"/>
      <c r="J1333" s="127"/>
      <c r="K1333" s="127"/>
      <c r="N1333" s="127"/>
      <c r="O1333" s="127"/>
    </row>
    <row r="1334" spans="4:15" ht="15.75">
      <c r="D1334" s="128"/>
      <c r="E1334" s="128"/>
      <c r="I1334" s="127"/>
      <c r="J1334" s="127"/>
      <c r="K1334" s="127"/>
      <c r="N1334" s="127"/>
      <c r="O1334" s="127"/>
    </row>
    <row r="1335" spans="4:15" ht="15.75">
      <c r="D1335" s="128"/>
      <c r="E1335" s="128"/>
      <c r="I1335" s="127"/>
      <c r="J1335" s="127"/>
      <c r="K1335" s="127"/>
      <c r="N1335" s="127"/>
      <c r="O1335" s="127"/>
    </row>
    <row r="1336" spans="4:15" ht="15.75">
      <c r="D1336" s="128"/>
      <c r="E1336" s="128"/>
      <c r="I1336" s="127"/>
      <c r="J1336" s="127"/>
      <c r="K1336" s="127"/>
      <c r="N1336" s="127"/>
      <c r="O1336" s="127"/>
    </row>
    <row r="1337" spans="4:15" ht="15.75">
      <c r="D1337" s="128"/>
      <c r="E1337" s="128"/>
      <c r="I1337" s="127"/>
      <c r="J1337" s="127"/>
      <c r="K1337" s="127"/>
      <c r="N1337" s="127"/>
      <c r="O1337" s="127"/>
    </row>
    <row r="1338" spans="4:15" ht="15.75">
      <c r="D1338" s="128"/>
      <c r="E1338" s="128"/>
      <c r="I1338" s="127"/>
      <c r="J1338" s="127"/>
      <c r="K1338" s="127"/>
      <c r="N1338" s="127"/>
      <c r="O1338" s="127"/>
    </row>
    <row r="1339" spans="4:15" ht="15.75">
      <c r="D1339" s="128"/>
      <c r="E1339" s="128"/>
      <c r="I1339" s="127"/>
      <c r="J1339" s="127"/>
      <c r="K1339" s="127"/>
      <c r="N1339" s="127"/>
      <c r="O1339" s="127"/>
    </row>
    <row r="1340" spans="4:15" ht="15.75">
      <c r="D1340" s="128"/>
      <c r="E1340" s="128"/>
      <c r="I1340" s="127"/>
      <c r="J1340" s="127"/>
      <c r="K1340" s="127"/>
      <c r="N1340" s="127"/>
      <c r="O1340" s="127"/>
    </row>
    <row r="1341" spans="4:15" ht="15.75">
      <c r="D1341" s="128"/>
      <c r="E1341" s="128"/>
      <c r="I1341" s="127"/>
      <c r="J1341" s="127"/>
      <c r="K1341" s="127"/>
      <c r="N1341" s="127"/>
      <c r="O1341" s="127"/>
    </row>
    <row r="1342" spans="4:15" ht="15.75">
      <c r="D1342" s="128"/>
      <c r="E1342" s="128"/>
      <c r="I1342" s="127"/>
      <c r="J1342" s="127"/>
      <c r="K1342" s="127"/>
      <c r="N1342" s="127"/>
      <c r="O1342" s="127"/>
    </row>
    <row r="1343" spans="4:15" ht="15.75">
      <c r="D1343" s="128"/>
      <c r="E1343" s="128"/>
      <c r="I1343" s="127"/>
      <c r="J1343" s="127"/>
      <c r="K1343" s="127"/>
      <c r="N1343" s="127"/>
      <c r="O1343" s="127"/>
    </row>
    <row r="1344" spans="4:15" ht="15.75">
      <c r="D1344" s="128"/>
      <c r="E1344" s="128"/>
      <c r="I1344" s="127"/>
      <c r="J1344" s="127"/>
      <c r="K1344" s="127"/>
      <c r="N1344" s="127"/>
      <c r="O1344" s="127"/>
    </row>
    <row r="1345" spans="4:15" ht="15.75">
      <c r="D1345" s="128"/>
      <c r="E1345" s="128"/>
      <c r="I1345" s="127"/>
      <c r="J1345" s="127"/>
      <c r="K1345" s="127"/>
      <c r="N1345" s="127"/>
      <c r="O1345" s="127"/>
    </row>
    <row r="1346" spans="4:15" ht="15.75">
      <c r="D1346" s="128"/>
      <c r="E1346" s="128"/>
      <c r="I1346" s="127"/>
      <c r="J1346" s="127"/>
      <c r="K1346" s="127"/>
      <c r="N1346" s="127"/>
      <c r="O1346" s="127"/>
    </row>
    <row r="1347" spans="4:15" ht="15.75">
      <c r="D1347" s="128"/>
      <c r="E1347" s="128"/>
      <c r="I1347" s="127"/>
      <c r="J1347" s="127"/>
      <c r="K1347" s="127"/>
      <c r="N1347" s="127"/>
      <c r="O1347" s="127"/>
    </row>
    <row r="1348" spans="4:15" ht="15.75">
      <c r="D1348" s="128"/>
      <c r="E1348" s="128"/>
      <c r="I1348" s="127"/>
      <c r="J1348" s="127"/>
      <c r="K1348" s="127"/>
      <c r="N1348" s="127"/>
      <c r="O1348" s="127"/>
    </row>
    <row r="1349" spans="4:15" ht="15.75">
      <c r="D1349" s="128"/>
      <c r="E1349" s="128"/>
      <c r="I1349" s="127"/>
      <c r="J1349" s="127"/>
      <c r="K1349" s="127"/>
      <c r="N1349" s="127"/>
      <c r="O1349" s="127"/>
    </row>
    <row r="1350" spans="4:15" ht="15.75">
      <c r="D1350" s="128"/>
      <c r="E1350" s="128"/>
      <c r="I1350" s="127"/>
      <c r="J1350" s="127"/>
      <c r="K1350" s="127"/>
      <c r="N1350" s="127"/>
      <c r="O1350" s="127"/>
    </row>
    <row r="1351" spans="4:15" ht="15.75">
      <c r="D1351" s="128"/>
      <c r="E1351" s="128"/>
      <c r="I1351" s="127"/>
      <c r="J1351" s="127"/>
      <c r="K1351" s="127"/>
      <c r="N1351" s="127"/>
      <c r="O1351" s="127"/>
    </row>
    <row r="1352" spans="4:15" ht="15.75">
      <c r="D1352" s="128"/>
      <c r="E1352" s="128"/>
      <c r="I1352" s="127"/>
      <c r="J1352" s="127"/>
      <c r="K1352" s="127"/>
      <c r="N1352" s="127"/>
      <c r="O1352" s="127"/>
    </row>
    <row r="1353" spans="4:15" ht="15.75">
      <c r="D1353" s="128"/>
      <c r="E1353" s="128"/>
      <c r="I1353" s="127"/>
      <c r="J1353" s="127"/>
      <c r="K1353" s="127"/>
      <c r="N1353" s="127"/>
      <c r="O1353" s="127"/>
    </row>
    <row r="1354" spans="4:15" ht="15.75">
      <c r="D1354" s="128"/>
      <c r="E1354" s="128"/>
      <c r="I1354" s="127"/>
      <c r="J1354" s="127"/>
      <c r="K1354" s="127"/>
      <c r="N1354" s="127"/>
      <c r="O1354" s="127"/>
    </row>
    <row r="1355" spans="4:15" ht="15.75">
      <c r="D1355" s="128"/>
      <c r="E1355" s="128"/>
      <c r="I1355" s="127"/>
      <c r="J1355" s="127"/>
      <c r="K1355" s="127"/>
      <c r="N1355" s="127"/>
      <c r="O1355" s="127"/>
    </row>
    <row r="1356" spans="4:15" ht="15.75">
      <c r="D1356" s="128"/>
      <c r="E1356" s="128"/>
      <c r="I1356" s="127"/>
      <c r="J1356" s="127"/>
      <c r="K1356" s="127"/>
      <c r="N1356" s="127"/>
      <c r="O1356" s="127"/>
    </row>
    <row r="1357" spans="4:15" ht="15.75">
      <c r="D1357" s="128"/>
      <c r="E1357" s="128"/>
      <c r="I1357" s="127"/>
      <c r="J1357" s="127"/>
      <c r="K1357" s="127"/>
      <c r="N1357" s="127"/>
      <c r="O1357" s="127"/>
    </row>
    <row r="1358" spans="4:15" ht="15.75">
      <c r="D1358" s="128"/>
      <c r="E1358" s="128"/>
      <c r="I1358" s="127"/>
      <c r="J1358" s="127"/>
      <c r="K1358" s="127"/>
      <c r="N1358" s="127"/>
      <c r="O1358" s="127"/>
    </row>
    <row r="1359" spans="4:15" ht="15.75">
      <c r="D1359" s="128"/>
      <c r="E1359" s="128"/>
      <c r="I1359" s="127"/>
      <c r="J1359" s="127"/>
      <c r="K1359" s="127"/>
      <c r="N1359" s="127"/>
      <c r="O1359" s="127"/>
    </row>
    <row r="1360" spans="4:15" ht="15.75">
      <c r="D1360" s="128"/>
      <c r="E1360" s="128"/>
      <c r="I1360" s="127"/>
      <c r="J1360" s="127"/>
      <c r="K1360" s="127"/>
      <c r="N1360" s="127"/>
      <c r="O1360" s="127"/>
    </row>
    <row r="1361" spans="4:15" ht="15.75">
      <c r="D1361" s="128"/>
      <c r="E1361" s="128"/>
      <c r="I1361" s="127"/>
      <c r="J1361" s="127"/>
      <c r="K1361" s="127"/>
      <c r="N1361" s="127"/>
      <c r="O1361" s="127"/>
    </row>
    <row r="1362" spans="4:15" ht="15.75">
      <c r="D1362" s="128"/>
      <c r="E1362" s="128"/>
      <c r="I1362" s="127"/>
      <c r="J1362" s="127"/>
      <c r="K1362" s="127"/>
      <c r="N1362" s="127"/>
      <c r="O1362" s="127"/>
    </row>
    <row r="1363" spans="4:15" ht="15.75">
      <c r="D1363" s="128"/>
      <c r="E1363" s="128"/>
      <c r="I1363" s="127"/>
      <c r="J1363" s="127"/>
      <c r="K1363" s="127"/>
      <c r="N1363" s="127"/>
      <c r="O1363" s="127"/>
    </row>
    <row r="1364" spans="4:15" ht="15.75">
      <c r="D1364" s="128"/>
      <c r="E1364" s="128"/>
      <c r="I1364" s="127"/>
      <c r="J1364" s="127"/>
      <c r="K1364" s="127"/>
      <c r="N1364" s="127"/>
      <c r="O1364" s="127"/>
    </row>
    <row r="1365" spans="4:15" ht="15.75">
      <c r="D1365" s="128"/>
      <c r="E1365" s="128"/>
      <c r="I1365" s="127"/>
      <c r="J1365" s="127"/>
      <c r="K1365" s="127"/>
      <c r="N1365" s="127"/>
      <c r="O1365" s="127"/>
    </row>
    <row r="1366" spans="4:15" ht="15.75">
      <c r="D1366" s="128"/>
      <c r="E1366" s="128"/>
      <c r="I1366" s="127"/>
      <c r="J1366" s="127"/>
      <c r="K1366" s="127"/>
      <c r="N1366" s="127"/>
      <c r="O1366" s="127"/>
    </row>
    <row r="1367" spans="4:15" ht="15.75">
      <c r="D1367" s="128"/>
      <c r="E1367" s="128"/>
      <c r="I1367" s="127"/>
      <c r="J1367" s="127"/>
      <c r="K1367" s="127"/>
      <c r="N1367" s="127"/>
      <c r="O1367" s="127"/>
    </row>
    <row r="1368" spans="4:15" ht="15.75">
      <c r="D1368" s="128"/>
      <c r="E1368" s="128"/>
      <c r="I1368" s="127"/>
      <c r="J1368" s="127"/>
      <c r="K1368" s="127"/>
      <c r="N1368" s="127"/>
      <c r="O1368" s="127"/>
    </row>
    <row r="1369" spans="4:15" ht="15.75">
      <c r="D1369" s="128"/>
      <c r="E1369" s="128"/>
      <c r="I1369" s="127"/>
      <c r="J1369" s="127"/>
      <c r="K1369" s="127"/>
      <c r="N1369" s="127"/>
      <c r="O1369" s="127"/>
    </row>
    <row r="1370" spans="4:15" ht="15.75">
      <c r="D1370" s="128"/>
      <c r="E1370" s="128"/>
      <c r="I1370" s="127"/>
      <c r="J1370" s="127"/>
      <c r="K1370" s="127"/>
      <c r="N1370" s="127"/>
      <c r="O1370" s="127"/>
    </row>
    <row r="1371" spans="4:15" ht="15.75">
      <c r="D1371" s="128"/>
      <c r="E1371" s="128"/>
      <c r="I1371" s="127"/>
      <c r="J1371" s="127"/>
      <c r="K1371" s="127"/>
      <c r="N1371" s="127"/>
      <c r="O1371" s="127"/>
    </row>
    <row r="1372" spans="4:15" ht="15.75">
      <c r="D1372" s="128"/>
      <c r="E1372" s="128"/>
      <c r="I1372" s="127"/>
      <c r="J1372" s="127"/>
      <c r="K1372" s="127"/>
      <c r="N1372" s="127"/>
      <c r="O1372" s="127"/>
    </row>
    <row r="1373" spans="4:15" ht="15.75">
      <c r="D1373" s="128"/>
      <c r="E1373" s="128"/>
      <c r="I1373" s="127"/>
      <c r="J1373" s="127"/>
      <c r="K1373" s="127"/>
      <c r="N1373" s="127"/>
      <c r="O1373" s="127"/>
    </row>
    <row r="1374" spans="4:15" ht="15.75">
      <c r="D1374" s="128"/>
      <c r="E1374" s="128"/>
      <c r="I1374" s="127"/>
      <c r="J1374" s="127"/>
      <c r="K1374" s="127"/>
      <c r="N1374" s="127"/>
      <c r="O1374" s="127"/>
    </row>
    <row r="1375" spans="4:15" ht="15.75">
      <c r="D1375" s="128"/>
      <c r="E1375" s="128"/>
      <c r="I1375" s="127"/>
      <c r="J1375" s="127"/>
      <c r="K1375" s="127"/>
      <c r="N1375" s="127"/>
      <c r="O1375" s="127"/>
    </row>
    <row r="1376" spans="4:15" ht="15.75">
      <c r="D1376" s="128"/>
      <c r="E1376" s="128"/>
      <c r="I1376" s="127"/>
      <c r="J1376" s="127"/>
      <c r="K1376" s="127"/>
      <c r="N1376" s="127"/>
      <c r="O1376" s="127"/>
    </row>
    <row r="1377" spans="4:15" ht="15.75">
      <c r="D1377" s="128"/>
      <c r="E1377" s="128"/>
      <c r="I1377" s="127"/>
      <c r="J1377" s="127"/>
      <c r="K1377" s="127"/>
      <c r="N1377" s="127"/>
      <c r="O1377" s="127"/>
    </row>
    <row r="1378" spans="4:15" ht="15.75">
      <c r="D1378" s="128"/>
      <c r="E1378" s="128"/>
      <c r="I1378" s="127"/>
      <c r="J1378" s="127"/>
      <c r="K1378" s="127"/>
      <c r="N1378" s="127"/>
      <c r="O1378" s="127"/>
    </row>
    <row r="1379" spans="4:15" ht="15.75">
      <c r="D1379" s="128"/>
      <c r="E1379" s="128"/>
      <c r="I1379" s="127"/>
      <c r="J1379" s="127"/>
      <c r="K1379" s="127"/>
      <c r="N1379" s="127"/>
      <c r="O1379" s="127"/>
    </row>
    <row r="1380" spans="4:15" ht="15.75">
      <c r="D1380" s="128"/>
      <c r="E1380" s="128"/>
      <c r="I1380" s="127"/>
      <c r="J1380" s="127"/>
      <c r="K1380" s="127"/>
      <c r="N1380" s="127"/>
      <c r="O1380" s="127"/>
    </row>
    <row r="1381" spans="4:15" ht="15.75">
      <c r="D1381" s="128"/>
      <c r="E1381" s="128"/>
      <c r="I1381" s="127"/>
      <c r="J1381" s="127"/>
      <c r="K1381" s="127"/>
      <c r="N1381" s="127"/>
      <c r="O1381" s="127"/>
    </row>
    <row r="1382" spans="4:15" ht="15.75">
      <c r="D1382" s="128"/>
      <c r="E1382" s="128"/>
      <c r="I1382" s="127"/>
      <c r="J1382" s="127"/>
      <c r="K1382" s="127"/>
      <c r="N1382" s="127"/>
      <c r="O1382" s="127"/>
    </row>
    <row r="1383" spans="4:15" ht="15.75">
      <c r="D1383" s="128"/>
      <c r="E1383" s="128"/>
      <c r="I1383" s="127"/>
      <c r="J1383" s="127"/>
      <c r="K1383" s="127"/>
      <c r="N1383" s="127"/>
      <c r="O1383" s="127"/>
    </row>
    <row r="1384" spans="4:15" ht="15.75">
      <c r="D1384" s="128"/>
      <c r="E1384" s="128"/>
      <c r="I1384" s="127"/>
      <c r="J1384" s="127"/>
      <c r="K1384" s="127"/>
      <c r="N1384" s="127"/>
      <c r="O1384" s="127"/>
    </row>
    <row r="1385" spans="4:15" ht="15.75">
      <c r="D1385" s="128"/>
      <c r="E1385" s="128"/>
      <c r="I1385" s="127"/>
      <c r="J1385" s="127"/>
      <c r="K1385" s="127"/>
      <c r="N1385" s="127"/>
      <c r="O1385" s="127"/>
    </row>
    <row r="1386" spans="4:15" ht="15.75">
      <c r="D1386" s="128"/>
      <c r="E1386" s="128"/>
      <c r="I1386" s="127"/>
      <c r="J1386" s="127"/>
      <c r="K1386" s="127"/>
      <c r="N1386" s="127"/>
      <c r="O1386" s="127"/>
    </row>
    <row r="1387" spans="4:15" ht="15.75">
      <c r="D1387" s="128"/>
      <c r="E1387" s="128"/>
      <c r="I1387" s="127"/>
      <c r="J1387" s="127"/>
      <c r="K1387" s="127"/>
      <c r="N1387" s="127"/>
      <c r="O1387" s="127"/>
    </row>
    <row r="1388" spans="4:15" ht="15.75">
      <c r="D1388" s="128"/>
      <c r="E1388" s="128"/>
      <c r="I1388" s="127"/>
      <c r="J1388" s="127"/>
      <c r="K1388" s="127"/>
      <c r="N1388" s="127"/>
      <c r="O1388" s="127"/>
    </row>
    <row r="1389" spans="4:15" ht="15.75">
      <c r="D1389" s="128"/>
      <c r="E1389" s="128"/>
      <c r="I1389" s="127"/>
      <c r="J1389" s="127"/>
      <c r="K1389" s="127"/>
      <c r="N1389" s="127"/>
      <c r="O1389" s="127"/>
    </row>
    <row r="1390" spans="4:15" ht="15.75">
      <c r="D1390" s="128"/>
      <c r="E1390" s="128"/>
      <c r="I1390" s="127"/>
      <c r="J1390" s="127"/>
      <c r="K1390" s="127"/>
      <c r="N1390" s="127"/>
      <c r="O1390" s="127"/>
    </row>
    <row r="1391" spans="4:15" ht="15.75">
      <c r="D1391" s="128"/>
      <c r="E1391" s="128"/>
      <c r="I1391" s="127"/>
      <c r="J1391" s="127"/>
      <c r="K1391" s="127"/>
      <c r="N1391" s="127"/>
      <c r="O1391" s="127"/>
    </row>
    <row r="1392" spans="4:15" ht="15.75">
      <c r="D1392" s="128"/>
      <c r="E1392" s="128"/>
      <c r="I1392" s="127"/>
      <c r="J1392" s="127"/>
      <c r="K1392" s="127"/>
      <c r="N1392" s="127"/>
      <c r="O1392" s="127"/>
    </row>
    <row r="1393" spans="4:15" ht="15.75">
      <c r="D1393" s="128"/>
      <c r="E1393" s="128"/>
      <c r="I1393" s="127"/>
      <c r="J1393" s="127"/>
      <c r="K1393" s="127"/>
      <c r="N1393" s="127"/>
      <c r="O1393" s="127"/>
    </row>
    <row r="1394" spans="4:15" ht="15.75">
      <c r="D1394" s="128"/>
      <c r="E1394" s="128"/>
      <c r="I1394" s="127"/>
      <c r="J1394" s="127"/>
      <c r="K1394" s="127"/>
      <c r="N1394" s="127"/>
      <c r="O1394" s="127"/>
    </row>
    <row r="1395" spans="4:15" ht="15.75">
      <c r="D1395" s="128"/>
      <c r="E1395" s="128"/>
      <c r="I1395" s="127"/>
      <c r="J1395" s="127"/>
      <c r="K1395" s="127"/>
      <c r="N1395" s="127"/>
      <c r="O1395" s="127"/>
    </row>
    <row r="1396" spans="4:15" ht="15.75">
      <c r="D1396" s="128"/>
      <c r="E1396" s="128"/>
      <c r="I1396" s="127"/>
      <c r="J1396" s="127"/>
      <c r="K1396" s="127"/>
      <c r="N1396" s="127"/>
      <c r="O1396" s="127"/>
    </row>
    <row r="1397" spans="4:15" ht="15.75">
      <c r="D1397" s="128"/>
      <c r="E1397" s="128"/>
      <c r="I1397" s="127"/>
      <c r="J1397" s="127"/>
      <c r="K1397" s="127"/>
      <c r="N1397" s="127"/>
      <c r="O1397" s="127"/>
    </row>
    <row r="1398" spans="4:15" ht="15.75">
      <c r="D1398" s="128"/>
      <c r="E1398" s="128"/>
      <c r="I1398" s="127"/>
      <c r="J1398" s="127"/>
      <c r="K1398" s="127"/>
      <c r="N1398" s="127"/>
      <c r="O1398" s="127"/>
    </row>
    <row r="1399" spans="4:15" ht="15.75">
      <c r="D1399" s="128"/>
      <c r="E1399" s="128"/>
      <c r="I1399" s="127"/>
      <c r="J1399" s="127"/>
      <c r="K1399" s="127"/>
      <c r="N1399" s="127"/>
      <c r="O1399" s="127"/>
    </row>
    <row r="1400" spans="4:15" ht="15.75">
      <c r="D1400" s="128"/>
      <c r="E1400" s="128"/>
      <c r="I1400" s="127"/>
      <c r="J1400" s="127"/>
      <c r="K1400" s="127"/>
      <c r="N1400" s="127"/>
      <c r="O1400" s="127"/>
    </row>
    <row r="1401" spans="4:15" ht="15.75">
      <c r="D1401" s="128"/>
      <c r="E1401" s="128"/>
      <c r="I1401" s="127"/>
      <c r="J1401" s="127"/>
      <c r="K1401" s="127"/>
      <c r="N1401" s="127"/>
      <c r="O1401" s="127"/>
    </row>
    <row r="1402" spans="4:15" ht="15.75">
      <c r="D1402" s="128"/>
      <c r="E1402" s="128"/>
      <c r="I1402" s="127"/>
      <c r="J1402" s="127"/>
      <c r="K1402" s="127"/>
      <c r="N1402" s="127"/>
      <c r="O1402" s="127"/>
    </row>
    <row r="1403" spans="4:15" ht="15.75">
      <c r="D1403" s="128"/>
      <c r="E1403" s="128"/>
      <c r="I1403" s="127"/>
      <c r="J1403" s="127"/>
      <c r="K1403" s="127"/>
      <c r="N1403" s="127"/>
      <c r="O1403" s="127"/>
    </row>
    <row r="1404" spans="4:15" ht="15.75">
      <c r="D1404" s="128"/>
      <c r="E1404" s="128"/>
      <c r="I1404" s="127"/>
      <c r="J1404" s="127"/>
      <c r="K1404" s="127"/>
      <c r="N1404" s="127"/>
      <c r="O1404" s="127"/>
    </row>
    <row r="1405" spans="4:15" ht="15.75">
      <c r="D1405" s="128"/>
      <c r="E1405" s="128"/>
      <c r="I1405" s="127"/>
      <c r="J1405" s="127"/>
      <c r="K1405" s="127"/>
      <c r="N1405" s="127"/>
      <c r="O1405" s="127"/>
    </row>
    <row r="1406" spans="4:15" ht="15.75">
      <c r="D1406" s="128"/>
      <c r="E1406" s="128"/>
      <c r="I1406" s="127"/>
      <c r="J1406" s="127"/>
      <c r="K1406" s="127"/>
      <c r="N1406" s="127"/>
      <c r="O1406" s="127"/>
    </row>
    <row r="1407" spans="4:15" ht="15.75">
      <c r="D1407" s="128"/>
      <c r="E1407" s="128"/>
      <c r="I1407" s="127"/>
      <c r="J1407" s="127"/>
      <c r="K1407" s="127"/>
      <c r="N1407" s="127"/>
      <c r="O1407" s="127"/>
    </row>
    <row r="1408" spans="4:15" ht="15.75">
      <c r="D1408" s="128"/>
      <c r="E1408" s="128"/>
      <c r="I1408" s="127"/>
      <c r="J1408" s="127"/>
      <c r="K1408" s="127"/>
      <c r="N1408" s="127"/>
      <c r="O1408" s="127"/>
    </row>
    <row r="1409" spans="4:15" ht="15.75">
      <c r="D1409" s="128"/>
      <c r="E1409" s="128"/>
      <c r="I1409" s="127"/>
      <c r="J1409" s="127"/>
      <c r="K1409" s="127"/>
      <c r="N1409" s="127"/>
      <c r="O1409" s="127"/>
    </row>
    <row r="1410" spans="4:15" ht="15.75">
      <c r="D1410" s="128"/>
      <c r="E1410" s="128"/>
      <c r="I1410" s="127"/>
      <c r="J1410" s="127"/>
      <c r="K1410" s="127"/>
      <c r="N1410" s="127"/>
      <c r="O1410" s="127"/>
    </row>
    <row r="1411" spans="4:15" ht="15.75">
      <c r="D1411" s="128"/>
      <c r="E1411" s="128"/>
      <c r="I1411" s="127"/>
      <c r="J1411" s="127"/>
      <c r="K1411" s="127"/>
      <c r="N1411" s="127"/>
      <c r="O1411" s="127"/>
    </row>
    <row r="1412" spans="4:15" ht="15.75">
      <c r="D1412" s="128"/>
      <c r="E1412" s="128"/>
      <c r="I1412" s="127"/>
      <c r="J1412" s="127"/>
      <c r="K1412" s="127"/>
      <c r="N1412" s="127"/>
      <c r="O1412" s="127"/>
    </row>
    <row r="1413" spans="4:15" ht="15.75">
      <c r="D1413" s="128"/>
      <c r="E1413" s="128"/>
      <c r="I1413" s="127"/>
      <c r="J1413" s="127"/>
      <c r="K1413" s="127"/>
      <c r="N1413" s="127"/>
      <c r="O1413" s="127"/>
    </row>
    <row r="1414" spans="4:15" ht="15.75">
      <c r="D1414" s="128"/>
      <c r="E1414" s="128"/>
      <c r="I1414" s="127"/>
      <c r="J1414" s="127"/>
      <c r="K1414" s="127"/>
      <c r="N1414" s="127"/>
      <c r="O1414" s="127"/>
    </row>
    <row r="1415" spans="4:15" ht="15.75">
      <c r="D1415" s="128"/>
      <c r="E1415" s="128"/>
      <c r="I1415" s="127"/>
      <c r="J1415" s="127"/>
      <c r="K1415" s="127"/>
      <c r="N1415" s="127"/>
      <c r="O1415" s="127"/>
    </row>
    <row r="1416" spans="4:15" ht="15.75">
      <c r="D1416" s="128"/>
      <c r="E1416" s="128"/>
      <c r="I1416" s="127"/>
      <c r="J1416" s="127"/>
      <c r="K1416" s="127"/>
      <c r="N1416" s="127"/>
      <c r="O1416" s="127"/>
    </row>
    <row r="1417" spans="4:15" ht="15.75">
      <c r="D1417" s="128"/>
      <c r="E1417" s="128"/>
      <c r="I1417" s="127"/>
      <c r="J1417" s="127"/>
      <c r="K1417" s="127"/>
      <c r="N1417" s="127"/>
      <c r="O1417" s="127"/>
    </row>
    <row r="1418" spans="4:15" ht="15.75">
      <c r="D1418" s="128"/>
      <c r="E1418" s="128"/>
      <c r="I1418" s="127"/>
      <c r="J1418" s="127"/>
      <c r="K1418" s="127"/>
      <c r="N1418" s="127"/>
      <c r="O1418" s="127"/>
    </row>
    <row r="1419" spans="4:15" ht="15.75">
      <c r="D1419" s="128"/>
      <c r="E1419" s="128"/>
      <c r="I1419" s="127"/>
      <c r="J1419" s="127"/>
      <c r="K1419" s="127"/>
      <c r="N1419" s="127"/>
      <c r="O1419" s="127"/>
    </row>
    <row r="1420" spans="4:15" ht="15.75">
      <c r="D1420" s="128"/>
      <c r="E1420" s="128"/>
      <c r="I1420" s="127"/>
      <c r="J1420" s="127"/>
      <c r="K1420" s="127"/>
      <c r="N1420" s="127"/>
      <c r="O1420" s="127"/>
    </row>
    <row r="1421" spans="4:15" ht="15.75">
      <c r="D1421" s="128"/>
      <c r="E1421" s="128"/>
      <c r="I1421" s="127"/>
      <c r="J1421" s="127"/>
      <c r="K1421" s="127"/>
      <c r="N1421" s="127"/>
      <c r="O1421" s="127"/>
    </row>
    <row r="1422" spans="4:15" ht="15.75">
      <c r="D1422" s="128"/>
      <c r="E1422" s="128"/>
      <c r="I1422" s="127"/>
      <c r="J1422" s="127"/>
      <c r="K1422" s="127"/>
      <c r="N1422" s="127"/>
      <c r="O1422" s="127"/>
    </row>
    <row r="1423" spans="4:15" ht="15.75">
      <c r="D1423" s="128"/>
      <c r="E1423" s="128"/>
      <c r="I1423" s="127"/>
      <c r="J1423" s="127"/>
      <c r="K1423" s="127"/>
      <c r="N1423" s="127"/>
      <c r="O1423" s="127"/>
    </row>
    <row r="1424" spans="4:15" ht="15.75">
      <c r="D1424" s="128"/>
      <c r="E1424" s="128"/>
      <c r="I1424" s="127"/>
      <c r="J1424" s="127"/>
      <c r="K1424" s="127"/>
      <c r="N1424" s="127"/>
      <c r="O1424" s="127"/>
    </row>
    <row r="1425" spans="4:15" ht="15.75">
      <c r="D1425" s="128"/>
      <c r="E1425" s="128"/>
      <c r="I1425" s="127"/>
      <c r="J1425" s="127"/>
      <c r="K1425" s="127"/>
      <c r="N1425" s="127"/>
      <c r="O1425" s="127"/>
    </row>
    <row r="1426" spans="4:15" ht="15.75">
      <c r="D1426" s="128"/>
      <c r="E1426" s="128"/>
      <c r="I1426" s="127"/>
      <c r="J1426" s="127"/>
      <c r="K1426" s="127"/>
      <c r="N1426" s="127"/>
      <c r="O1426" s="127"/>
    </row>
    <row r="1427" spans="4:15" ht="15.75">
      <c r="D1427" s="128"/>
      <c r="E1427" s="128"/>
      <c r="I1427" s="127"/>
      <c r="J1427" s="127"/>
      <c r="K1427" s="127"/>
      <c r="N1427" s="127"/>
      <c r="O1427" s="127"/>
    </row>
    <row r="1428" spans="4:15" ht="15.75">
      <c r="D1428" s="128"/>
      <c r="E1428" s="128"/>
      <c r="I1428" s="127"/>
      <c r="J1428" s="127"/>
      <c r="K1428" s="127"/>
      <c r="N1428" s="127"/>
      <c r="O1428" s="127"/>
    </row>
    <row r="1429" spans="4:15" ht="15.75">
      <c r="D1429" s="128"/>
      <c r="E1429" s="128"/>
      <c r="I1429" s="127"/>
      <c r="J1429" s="127"/>
      <c r="K1429" s="127"/>
      <c r="N1429" s="127"/>
      <c r="O1429" s="127"/>
    </row>
    <row r="1430" spans="4:15" ht="15.75">
      <c r="D1430" s="128"/>
      <c r="E1430" s="128"/>
      <c r="I1430" s="127"/>
      <c r="J1430" s="127"/>
      <c r="K1430" s="127"/>
      <c r="N1430" s="127"/>
      <c r="O1430" s="127"/>
    </row>
    <row r="1431" spans="4:15" ht="15.75">
      <c r="D1431" s="128"/>
      <c r="E1431" s="128"/>
      <c r="I1431" s="127"/>
      <c r="J1431" s="127"/>
      <c r="K1431" s="127"/>
      <c r="N1431" s="127"/>
      <c r="O1431" s="127"/>
    </row>
    <row r="1432" spans="4:15" ht="15.75">
      <c r="D1432" s="128"/>
      <c r="E1432" s="128"/>
      <c r="I1432" s="127"/>
      <c r="J1432" s="127"/>
      <c r="K1432" s="127"/>
      <c r="N1432" s="127"/>
      <c r="O1432" s="127"/>
    </row>
    <row r="1433" spans="4:15" ht="15.75">
      <c r="D1433" s="128"/>
      <c r="E1433" s="128"/>
      <c r="I1433" s="127"/>
      <c r="J1433" s="127"/>
      <c r="K1433" s="127"/>
      <c r="N1433" s="127"/>
      <c r="O1433" s="127"/>
    </row>
    <row r="1434" spans="4:15" ht="15.75">
      <c r="D1434" s="128"/>
      <c r="E1434" s="128"/>
      <c r="I1434" s="127"/>
      <c r="J1434" s="127"/>
      <c r="K1434" s="127"/>
      <c r="N1434" s="127"/>
      <c r="O1434" s="127"/>
    </row>
    <row r="1435" spans="4:15" ht="15.75">
      <c r="D1435" s="128"/>
      <c r="E1435" s="128"/>
      <c r="I1435" s="127"/>
      <c r="J1435" s="127"/>
      <c r="K1435" s="127"/>
      <c r="N1435" s="127"/>
      <c r="O1435" s="127"/>
    </row>
    <row r="1436" spans="4:15" ht="15.75">
      <c r="D1436" s="128"/>
      <c r="E1436" s="128"/>
      <c r="I1436" s="127"/>
      <c r="J1436" s="127"/>
      <c r="K1436" s="127"/>
      <c r="N1436" s="127"/>
      <c r="O1436" s="127"/>
    </row>
    <row r="1437" spans="4:15" ht="15.75">
      <c r="D1437" s="128"/>
      <c r="E1437" s="128"/>
      <c r="I1437" s="127"/>
      <c r="J1437" s="127"/>
      <c r="K1437" s="127"/>
      <c r="N1437" s="127"/>
      <c r="O1437" s="127"/>
    </row>
    <row r="1438" spans="4:15" ht="15.75">
      <c r="D1438" s="128"/>
      <c r="E1438" s="128"/>
      <c r="I1438" s="127"/>
      <c r="J1438" s="127"/>
      <c r="K1438" s="127"/>
      <c r="N1438" s="127"/>
      <c r="O1438" s="127"/>
    </row>
    <row r="1439" spans="4:15" ht="15.75">
      <c r="D1439" s="128"/>
      <c r="E1439" s="128"/>
      <c r="I1439" s="127"/>
      <c r="J1439" s="127"/>
      <c r="K1439" s="127"/>
      <c r="N1439" s="127"/>
      <c r="O1439" s="127"/>
    </row>
    <row r="1440" spans="4:15" ht="15.75">
      <c r="D1440" s="128"/>
      <c r="E1440" s="128"/>
      <c r="I1440" s="127"/>
      <c r="J1440" s="127"/>
      <c r="K1440" s="127"/>
      <c r="N1440" s="127"/>
      <c r="O1440" s="127"/>
    </row>
    <row r="1441" spans="4:15" ht="15.75">
      <c r="D1441" s="128"/>
      <c r="E1441" s="128"/>
      <c r="I1441" s="127"/>
      <c r="J1441" s="127"/>
      <c r="K1441" s="127"/>
      <c r="N1441" s="127"/>
      <c r="O1441" s="127"/>
    </row>
    <row r="1442" spans="4:15" ht="15.75">
      <c r="D1442" s="128"/>
      <c r="E1442" s="128"/>
      <c r="I1442" s="127"/>
      <c r="J1442" s="127"/>
      <c r="K1442" s="127"/>
      <c r="N1442" s="127"/>
      <c r="O1442" s="127"/>
    </row>
    <row r="1443" spans="4:15" ht="15.75">
      <c r="D1443" s="128"/>
      <c r="E1443" s="128"/>
      <c r="I1443" s="127"/>
      <c r="J1443" s="127"/>
      <c r="K1443" s="127"/>
      <c r="N1443" s="127"/>
      <c r="O1443" s="127"/>
    </row>
    <row r="1444" spans="4:15" ht="15.75">
      <c r="D1444" s="128"/>
      <c r="E1444" s="128"/>
      <c r="I1444" s="127"/>
      <c r="J1444" s="127"/>
      <c r="K1444" s="127"/>
      <c r="N1444" s="127"/>
      <c r="O1444" s="127"/>
    </row>
    <row r="1445" spans="4:15" ht="15.75">
      <c r="D1445" s="128"/>
      <c r="E1445" s="128"/>
      <c r="I1445" s="127"/>
      <c r="J1445" s="127"/>
      <c r="K1445" s="127"/>
      <c r="N1445" s="127"/>
      <c r="O1445" s="127"/>
    </row>
    <row r="1446" spans="4:15" ht="15.75">
      <c r="D1446" s="128"/>
      <c r="E1446" s="128"/>
      <c r="I1446" s="127"/>
      <c r="J1446" s="127"/>
      <c r="K1446" s="127"/>
      <c r="N1446" s="127"/>
      <c r="O1446" s="127"/>
    </row>
    <row r="1447" spans="4:15" ht="15.75">
      <c r="D1447" s="128"/>
      <c r="E1447" s="128"/>
      <c r="I1447" s="127"/>
      <c r="J1447" s="127"/>
      <c r="K1447" s="127"/>
      <c r="N1447" s="127"/>
      <c r="O1447" s="127"/>
    </row>
    <row r="1448" spans="4:15" ht="15.75">
      <c r="D1448" s="128"/>
      <c r="E1448" s="128"/>
      <c r="I1448" s="127"/>
      <c r="J1448" s="127"/>
      <c r="K1448" s="127"/>
      <c r="N1448" s="127"/>
      <c r="O1448" s="127"/>
    </row>
    <row r="1449" spans="4:15" ht="15.75">
      <c r="D1449" s="128"/>
      <c r="E1449" s="128"/>
      <c r="I1449" s="127"/>
      <c r="J1449" s="127"/>
      <c r="K1449" s="127"/>
      <c r="N1449" s="127"/>
      <c r="O1449" s="127"/>
    </row>
    <row r="1450" spans="4:15" ht="15.75">
      <c r="D1450" s="128"/>
      <c r="E1450" s="128"/>
      <c r="I1450" s="127"/>
      <c r="J1450" s="127"/>
      <c r="K1450" s="127"/>
      <c r="N1450" s="127"/>
      <c r="O1450" s="127"/>
    </row>
    <row r="1451" spans="4:15" ht="15.75">
      <c r="D1451" s="128"/>
      <c r="E1451" s="128"/>
      <c r="I1451" s="127"/>
      <c r="J1451" s="127"/>
      <c r="K1451" s="127"/>
      <c r="N1451" s="127"/>
      <c r="O1451" s="127"/>
    </row>
    <row r="1452" spans="4:15" ht="15.75">
      <c r="D1452" s="128"/>
      <c r="E1452" s="128"/>
      <c r="I1452" s="127"/>
      <c r="J1452" s="127"/>
      <c r="K1452" s="127"/>
      <c r="N1452" s="127"/>
      <c r="O1452" s="127"/>
    </row>
    <row r="1453" spans="4:15" ht="15.75">
      <c r="D1453" s="128"/>
      <c r="E1453" s="128"/>
      <c r="I1453" s="127"/>
      <c r="J1453" s="127"/>
      <c r="K1453" s="127"/>
      <c r="N1453" s="127"/>
      <c r="O1453" s="127"/>
    </row>
    <row r="1454" spans="4:15" ht="15.75">
      <c r="D1454" s="128"/>
      <c r="E1454" s="128"/>
      <c r="I1454" s="127"/>
      <c r="J1454" s="127"/>
      <c r="K1454" s="127"/>
      <c r="N1454" s="127"/>
      <c r="O1454" s="127"/>
    </row>
    <row r="1455" spans="4:15" ht="15.75">
      <c r="D1455" s="128"/>
      <c r="E1455" s="128"/>
      <c r="I1455" s="127"/>
      <c r="J1455" s="127"/>
      <c r="K1455" s="127"/>
      <c r="N1455" s="127"/>
      <c r="O1455" s="127"/>
    </row>
    <row r="1456" spans="4:15" ht="15.75">
      <c r="D1456" s="128"/>
      <c r="E1456" s="128"/>
      <c r="I1456" s="127"/>
      <c r="J1456" s="127"/>
      <c r="K1456" s="127"/>
      <c r="N1456" s="127"/>
      <c r="O1456" s="127"/>
    </row>
    <row r="1457" spans="4:15" ht="15.75">
      <c r="D1457" s="128"/>
      <c r="E1457" s="128"/>
      <c r="I1457" s="127"/>
      <c r="J1457" s="127"/>
      <c r="K1457" s="127"/>
      <c r="N1457" s="127"/>
      <c r="O1457" s="127"/>
    </row>
    <row r="1458" spans="4:15" ht="15.75">
      <c r="D1458" s="128"/>
      <c r="E1458" s="128"/>
      <c r="I1458" s="127"/>
      <c r="J1458" s="127"/>
      <c r="K1458" s="127"/>
      <c r="N1458" s="127"/>
      <c r="O1458" s="127"/>
    </row>
    <row r="1459" spans="4:15" ht="15.75">
      <c r="D1459" s="128"/>
      <c r="E1459" s="128"/>
      <c r="I1459" s="127"/>
      <c r="J1459" s="127"/>
      <c r="K1459" s="127"/>
      <c r="N1459" s="127"/>
      <c r="O1459" s="127"/>
    </row>
    <row r="1460" spans="4:15" ht="15.75">
      <c r="D1460" s="128"/>
      <c r="E1460" s="128"/>
      <c r="I1460" s="127"/>
      <c r="J1460" s="127"/>
      <c r="K1460" s="127"/>
      <c r="N1460" s="127"/>
      <c r="O1460" s="127"/>
    </row>
    <row r="1461" spans="4:15" ht="15.75">
      <c r="D1461" s="128"/>
      <c r="E1461" s="128"/>
      <c r="I1461" s="127"/>
      <c r="J1461" s="127"/>
      <c r="K1461" s="127"/>
      <c r="N1461" s="127"/>
      <c r="O1461" s="127"/>
    </row>
    <row r="1462" spans="4:15" ht="15.75">
      <c r="D1462" s="128"/>
      <c r="E1462" s="128"/>
      <c r="I1462" s="127"/>
      <c r="J1462" s="127"/>
      <c r="K1462" s="127"/>
      <c r="N1462" s="127"/>
      <c r="O1462" s="127"/>
    </row>
    <row r="1463" spans="4:15" ht="15.75">
      <c r="D1463" s="128"/>
      <c r="E1463" s="128"/>
      <c r="I1463" s="127"/>
      <c r="J1463" s="127"/>
      <c r="K1463" s="127"/>
      <c r="N1463" s="127"/>
      <c r="O1463" s="127"/>
    </row>
    <row r="1464" spans="4:15" ht="15.75">
      <c r="D1464" s="128"/>
      <c r="E1464" s="128"/>
      <c r="I1464" s="127"/>
      <c r="J1464" s="127"/>
      <c r="K1464" s="127"/>
      <c r="N1464" s="127"/>
      <c r="O1464" s="127"/>
    </row>
    <row r="1465" spans="4:15" ht="15.75">
      <c r="D1465" s="128"/>
      <c r="E1465" s="128"/>
      <c r="I1465" s="127"/>
      <c r="J1465" s="127"/>
      <c r="K1465" s="127"/>
      <c r="N1465" s="127"/>
      <c r="O1465" s="127"/>
    </row>
    <row r="1466" spans="4:15" ht="15.75">
      <c r="D1466" s="128"/>
      <c r="E1466" s="128"/>
      <c r="I1466" s="127"/>
      <c r="J1466" s="127"/>
      <c r="K1466" s="127"/>
      <c r="N1466" s="127"/>
      <c r="O1466" s="127"/>
    </row>
    <row r="1467" spans="4:15" ht="15.75">
      <c r="D1467" s="128"/>
      <c r="E1467" s="128"/>
      <c r="I1467" s="127"/>
      <c r="J1467" s="127"/>
      <c r="K1467" s="127"/>
      <c r="N1467" s="127"/>
      <c r="O1467" s="127"/>
    </row>
    <row r="1468" spans="4:15" ht="15.75">
      <c r="D1468" s="128"/>
      <c r="E1468" s="128"/>
      <c r="I1468" s="127"/>
      <c r="J1468" s="127"/>
      <c r="K1468" s="127"/>
      <c r="N1468" s="127"/>
      <c r="O1468" s="127"/>
    </row>
    <row r="1469" spans="4:15" ht="15.75">
      <c r="D1469" s="128"/>
      <c r="E1469" s="128"/>
      <c r="I1469" s="127"/>
      <c r="J1469" s="127"/>
      <c r="K1469" s="127"/>
      <c r="N1469" s="127"/>
      <c r="O1469" s="127"/>
    </row>
    <row r="1470" spans="4:15" ht="15.75">
      <c r="D1470" s="128"/>
      <c r="E1470" s="128"/>
      <c r="I1470" s="127"/>
      <c r="J1470" s="127"/>
      <c r="K1470" s="127"/>
      <c r="N1470" s="127"/>
      <c r="O1470" s="127"/>
    </row>
    <row r="1471" spans="4:15" ht="15.75">
      <c r="D1471" s="128"/>
      <c r="E1471" s="128"/>
      <c r="I1471" s="127"/>
      <c r="J1471" s="127"/>
      <c r="K1471" s="127"/>
      <c r="N1471" s="127"/>
      <c r="O1471" s="127"/>
    </row>
    <row r="1472" spans="4:15" ht="15.75">
      <c r="D1472" s="128"/>
      <c r="E1472" s="128"/>
      <c r="I1472" s="127"/>
      <c r="J1472" s="127"/>
      <c r="K1472" s="127"/>
      <c r="N1472" s="127"/>
      <c r="O1472" s="127"/>
    </row>
    <row r="1473" spans="4:15" ht="15.75">
      <c r="D1473" s="128"/>
      <c r="E1473" s="128"/>
      <c r="I1473" s="127"/>
      <c r="J1473" s="127"/>
      <c r="K1473" s="127"/>
      <c r="N1473" s="127"/>
      <c r="O1473" s="127"/>
    </row>
    <row r="1474" spans="4:15" ht="15.75">
      <c r="D1474" s="128"/>
      <c r="E1474" s="128"/>
      <c r="I1474" s="127"/>
      <c r="J1474" s="127"/>
      <c r="K1474" s="127"/>
      <c r="N1474" s="127"/>
      <c r="O1474" s="127"/>
    </row>
    <row r="1475" spans="4:15" ht="15.75">
      <c r="D1475" s="128"/>
      <c r="E1475" s="128"/>
      <c r="I1475" s="127"/>
      <c r="J1475" s="127"/>
      <c r="K1475" s="127"/>
      <c r="N1475" s="127"/>
      <c r="O1475" s="127"/>
    </row>
    <row r="1476" spans="4:15" ht="15.75">
      <c r="D1476" s="128"/>
      <c r="E1476" s="128"/>
      <c r="I1476" s="127"/>
      <c r="J1476" s="127"/>
      <c r="K1476" s="127"/>
      <c r="N1476" s="127"/>
      <c r="O1476" s="127"/>
    </row>
    <row r="1477" spans="4:15" ht="15.75">
      <c r="D1477" s="128"/>
      <c r="E1477" s="128"/>
      <c r="I1477" s="127"/>
      <c r="J1477" s="127"/>
      <c r="K1477" s="127"/>
      <c r="N1477" s="127"/>
      <c r="O1477" s="127"/>
    </row>
    <row r="1478" spans="4:15" ht="15.75">
      <c r="D1478" s="128"/>
      <c r="E1478" s="128"/>
      <c r="I1478" s="127"/>
      <c r="J1478" s="127"/>
      <c r="K1478" s="127"/>
      <c r="N1478" s="127"/>
      <c r="O1478" s="127"/>
    </row>
    <row r="1479" spans="4:15" ht="15.75">
      <c r="D1479" s="128"/>
      <c r="E1479" s="128"/>
      <c r="I1479" s="127"/>
      <c r="J1479" s="127"/>
      <c r="K1479" s="127"/>
      <c r="N1479" s="127"/>
      <c r="O1479" s="127"/>
    </row>
    <row r="1480" spans="4:15" ht="15.75">
      <c r="D1480" s="128"/>
      <c r="E1480" s="128"/>
      <c r="I1480" s="127"/>
      <c r="J1480" s="127"/>
      <c r="K1480" s="127"/>
      <c r="N1480" s="127"/>
      <c r="O1480" s="127"/>
    </row>
    <row r="1481" spans="4:15" ht="15.75">
      <c r="D1481" s="128"/>
      <c r="E1481" s="128"/>
      <c r="I1481" s="127"/>
      <c r="J1481" s="127"/>
      <c r="K1481" s="127"/>
      <c r="N1481" s="127"/>
      <c r="O1481" s="127"/>
    </row>
    <row r="1482" spans="4:15" ht="15.75">
      <c r="D1482" s="128"/>
      <c r="E1482" s="128"/>
      <c r="I1482" s="127"/>
      <c r="J1482" s="127"/>
      <c r="K1482" s="127"/>
      <c r="N1482" s="127"/>
      <c r="O1482" s="127"/>
    </row>
    <row r="1483" spans="4:15" ht="15.75">
      <c r="D1483" s="128"/>
      <c r="E1483" s="128"/>
      <c r="I1483" s="127"/>
      <c r="J1483" s="127"/>
      <c r="K1483" s="127"/>
      <c r="N1483" s="127"/>
      <c r="O1483" s="127"/>
    </row>
    <row r="1484" spans="4:15" ht="15.75">
      <c r="D1484" s="128"/>
      <c r="E1484" s="128"/>
      <c r="I1484" s="127"/>
      <c r="J1484" s="127"/>
      <c r="K1484" s="127"/>
      <c r="N1484" s="127"/>
      <c r="O1484" s="127"/>
    </row>
    <row r="1485" spans="4:15" ht="15.75">
      <c r="D1485" s="128"/>
      <c r="E1485" s="128"/>
      <c r="I1485" s="127"/>
      <c r="J1485" s="127"/>
      <c r="K1485" s="127"/>
      <c r="N1485" s="127"/>
      <c r="O1485" s="127"/>
    </row>
    <row r="1486" spans="4:15" ht="15.75">
      <c r="D1486" s="128"/>
      <c r="E1486" s="128"/>
      <c r="I1486" s="127"/>
      <c r="J1486" s="127"/>
      <c r="K1486" s="127"/>
      <c r="N1486" s="127"/>
      <c r="O1486" s="127"/>
    </row>
    <row r="1487" spans="4:15" ht="15.75">
      <c r="D1487" s="128"/>
      <c r="E1487" s="128"/>
      <c r="I1487" s="127"/>
      <c r="J1487" s="127"/>
      <c r="K1487" s="127"/>
      <c r="N1487" s="127"/>
      <c r="O1487" s="127"/>
    </row>
    <row r="1488" spans="4:15" ht="15.75">
      <c r="D1488" s="128"/>
      <c r="E1488" s="128"/>
      <c r="I1488" s="127"/>
      <c r="J1488" s="127"/>
      <c r="K1488" s="127"/>
      <c r="N1488" s="127"/>
      <c r="O1488" s="127"/>
    </row>
    <row r="1489" spans="4:15" ht="15.75">
      <c r="D1489" s="128"/>
      <c r="E1489" s="128"/>
      <c r="I1489" s="127"/>
      <c r="J1489" s="127"/>
      <c r="K1489" s="127"/>
      <c r="N1489" s="127"/>
      <c r="O1489" s="127"/>
    </row>
    <row r="1490" spans="4:15" ht="15.75">
      <c r="D1490" s="128"/>
      <c r="E1490" s="128"/>
      <c r="I1490" s="127"/>
      <c r="J1490" s="127"/>
      <c r="K1490" s="127"/>
      <c r="N1490" s="127"/>
      <c r="O1490" s="127"/>
    </row>
    <row r="1491" spans="4:15" ht="15.75">
      <c r="D1491" s="128"/>
      <c r="E1491" s="128"/>
      <c r="I1491" s="127"/>
      <c r="J1491" s="127"/>
      <c r="K1491" s="127"/>
      <c r="N1491" s="127"/>
      <c r="O1491" s="127"/>
    </row>
    <row r="1492" spans="4:15" ht="15.75">
      <c r="D1492" s="128"/>
      <c r="E1492" s="128"/>
      <c r="I1492" s="127"/>
      <c r="J1492" s="127"/>
      <c r="K1492" s="127"/>
      <c r="N1492" s="127"/>
      <c r="O1492" s="127"/>
    </row>
    <row r="1493" spans="4:15" ht="15.75">
      <c r="D1493" s="128"/>
      <c r="E1493" s="128"/>
      <c r="I1493" s="127"/>
      <c r="J1493" s="127"/>
      <c r="K1493" s="127"/>
      <c r="N1493" s="127"/>
      <c r="O1493" s="127"/>
    </row>
    <row r="1494" spans="4:15" ht="15.75">
      <c r="D1494" s="128"/>
      <c r="E1494" s="128"/>
      <c r="I1494" s="127"/>
      <c r="J1494" s="127"/>
      <c r="K1494" s="127"/>
      <c r="N1494" s="127"/>
      <c r="O1494" s="127"/>
    </row>
    <row r="1495" spans="4:15" ht="15.75">
      <c r="D1495" s="128"/>
      <c r="E1495" s="128"/>
      <c r="I1495" s="127"/>
      <c r="J1495" s="127"/>
      <c r="K1495" s="127"/>
      <c r="N1495" s="127"/>
      <c r="O1495" s="127"/>
    </row>
    <row r="1496" spans="4:15" ht="15.75">
      <c r="D1496" s="128"/>
      <c r="E1496" s="128"/>
      <c r="I1496" s="127"/>
      <c r="J1496" s="127"/>
      <c r="K1496" s="127"/>
      <c r="N1496" s="127"/>
      <c r="O1496" s="127"/>
    </row>
    <row r="1497" spans="4:15" ht="15.75">
      <c r="D1497" s="128"/>
      <c r="E1497" s="128"/>
      <c r="I1497" s="127"/>
      <c r="J1497" s="127"/>
      <c r="K1497" s="127"/>
      <c r="N1497" s="127"/>
      <c r="O1497" s="127"/>
    </row>
    <row r="1498" spans="4:15" ht="15.75">
      <c r="D1498" s="128"/>
      <c r="E1498" s="128"/>
      <c r="I1498" s="127"/>
      <c r="J1498" s="127"/>
      <c r="K1498" s="127"/>
      <c r="N1498" s="127"/>
      <c r="O1498" s="127"/>
    </row>
    <row r="1499" spans="4:15" ht="15.75">
      <c r="D1499" s="128"/>
      <c r="E1499" s="128"/>
      <c r="I1499" s="127"/>
      <c r="J1499" s="127"/>
      <c r="K1499" s="127"/>
      <c r="N1499" s="127"/>
      <c r="O1499" s="127"/>
    </row>
    <row r="1500" spans="4:15" ht="15.75">
      <c r="D1500" s="128"/>
      <c r="E1500" s="128"/>
      <c r="I1500" s="127"/>
      <c r="J1500" s="127"/>
      <c r="K1500" s="127"/>
      <c r="N1500" s="127"/>
      <c r="O1500" s="127"/>
    </row>
    <row r="1501" spans="4:15" ht="15.75">
      <c r="D1501" s="128"/>
      <c r="E1501" s="128"/>
      <c r="I1501" s="127"/>
      <c r="J1501" s="127"/>
      <c r="K1501" s="127"/>
      <c r="N1501" s="127"/>
      <c r="O1501" s="127"/>
    </row>
    <row r="1502" spans="4:15" ht="15.75">
      <c r="D1502" s="128"/>
      <c r="E1502" s="128"/>
      <c r="I1502" s="127"/>
      <c r="J1502" s="127"/>
      <c r="K1502" s="127"/>
      <c r="N1502" s="127"/>
      <c r="O1502" s="127"/>
    </row>
    <row r="1503" spans="4:15" ht="15.75">
      <c r="D1503" s="128"/>
      <c r="E1503" s="128"/>
      <c r="I1503" s="127"/>
      <c r="J1503" s="127"/>
      <c r="K1503" s="127"/>
      <c r="N1503" s="127"/>
      <c r="O1503" s="127"/>
    </row>
    <row r="1504" spans="4:15" ht="15.75">
      <c r="D1504" s="128"/>
      <c r="E1504" s="128"/>
      <c r="I1504" s="127"/>
      <c r="J1504" s="127"/>
      <c r="K1504" s="127"/>
      <c r="N1504" s="127"/>
      <c r="O1504" s="127"/>
    </row>
    <row r="1505" spans="4:15" ht="15.75">
      <c r="D1505" s="128"/>
      <c r="E1505" s="128"/>
      <c r="I1505" s="127"/>
      <c r="J1505" s="127"/>
      <c r="K1505" s="127"/>
      <c r="N1505" s="127"/>
      <c r="O1505" s="127"/>
    </row>
    <row r="1506" spans="4:15" ht="15.75">
      <c r="D1506" s="128"/>
      <c r="E1506" s="128"/>
      <c r="I1506" s="127"/>
      <c r="J1506" s="127"/>
      <c r="K1506" s="127"/>
      <c r="N1506" s="127"/>
      <c r="O1506" s="127"/>
    </row>
    <row r="1507" spans="4:15" ht="15.75">
      <c r="D1507" s="128"/>
      <c r="E1507" s="128"/>
      <c r="I1507" s="127"/>
      <c r="J1507" s="127"/>
      <c r="K1507" s="127"/>
      <c r="N1507" s="127"/>
      <c r="O1507" s="127"/>
    </row>
    <row r="1508" spans="4:15" ht="15.75">
      <c r="D1508" s="128"/>
      <c r="E1508" s="128"/>
      <c r="I1508" s="127"/>
      <c r="J1508" s="127"/>
      <c r="K1508" s="127"/>
      <c r="N1508" s="127"/>
      <c r="O1508" s="127"/>
    </row>
    <row r="1509" spans="4:15" ht="15.75">
      <c r="D1509" s="128"/>
      <c r="E1509" s="128"/>
      <c r="I1509" s="127"/>
      <c r="J1509" s="127"/>
      <c r="K1509" s="127"/>
      <c r="N1509" s="127"/>
      <c r="O1509" s="127"/>
    </row>
    <row r="1510" spans="4:15" ht="15.75">
      <c r="D1510" s="128"/>
      <c r="E1510" s="128"/>
      <c r="I1510" s="127"/>
      <c r="J1510" s="127"/>
      <c r="K1510" s="127"/>
      <c r="N1510" s="127"/>
      <c r="O1510" s="127"/>
    </row>
    <row r="1511" spans="4:15" ht="15.75">
      <c r="D1511" s="128"/>
      <c r="E1511" s="128"/>
      <c r="I1511" s="127"/>
      <c r="J1511" s="127"/>
      <c r="K1511" s="127"/>
      <c r="N1511" s="127"/>
      <c r="O1511" s="127"/>
    </row>
    <row r="1512" spans="4:15" ht="15.75">
      <c r="D1512" s="128"/>
      <c r="E1512" s="128"/>
      <c r="I1512" s="127"/>
      <c r="J1512" s="127"/>
      <c r="K1512" s="127"/>
      <c r="N1512" s="127"/>
      <c r="O1512" s="127"/>
    </row>
    <row r="1513" spans="4:15" ht="15.75">
      <c r="D1513" s="128"/>
      <c r="E1513" s="128"/>
      <c r="I1513" s="127"/>
      <c r="J1513" s="127"/>
      <c r="K1513" s="127"/>
      <c r="N1513" s="127"/>
      <c r="O1513" s="127"/>
    </row>
    <row r="1514" spans="4:15" ht="15.75">
      <c r="D1514" s="128"/>
      <c r="E1514" s="128"/>
      <c r="I1514" s="127"/>
      <c r="J1514" s="127"/>
      <c r="K1514" s="127"/>
      <c r="N1514" s="127"/>
      <c r="O1514" s="127"/>
    </row>
    <row r="1515" spans="4:15" ht="15.75">
      <c r="D1515" s="128"/>
      <c r="E1515" s="128"/>
      <c r="I1515" s="127"/>
      <c r="J1515" s="127"/>
      <c r="K1515" s="127"/>
      <c r="N1515" s="127"/>
      <c r="O1515" s="127"/>
    </row>
    <row r="1516" spans="4:15" ht="15.75">
      <c r="D1516" s="128"/>
      <c r="E1516" s="128"/>
      <c r="I1516" s="127"/>
      <c r="J1516" s="127"/>
      <c r="K1516" s="127"/>
      <c r="N1516" s="127"/>
      <c r="O1516" s="127"/>
    </row>
    <row r="1517" spans="4:15" ht="15.75">
      <c r="D1517" s="128"/>
      <c r="E1517" s="128"/>
      <c r="I1517" s="127"/>
      <c r="J1517" s="127"/>
      <c r="K1517" s="127"/>
      <c r="N1517" s="127"/>
      <c r="O1517" s="127"/>
    </row>
    <row r="1518" spans="4:15" ht="15.75">
      <c r="D1518" s="128"/>
      <c r="E1518" s="128"/>
      <c r="I1518" s="127"/>
      <c r="J1518" s="127"/>
      <c r="K1518" s="127"/>
      <c r="N1518" s="127"/>
      <c r="O1518" s="127"/>
    </row>
    <row r="1519" spans="4:15" ht="15.75">
      <c r="D1519" s="128"/>
      <c r="E1519" s="128"/>
      <c r="I1519" s="127"/>
      <c r="J1519" s="127"/>
      <c r="K1519" s="127"/>
      <c r="N1519" s="127"/>
      <c r="O1519" s="127"/>
    </row>
    <row r="1520" spans="4:15" ht="15.75">
      <c r="D1520" s="128"/>
      <c r="E1520" s="128"/>
      <c r="I1520" s="127"/>
      <c r="J1520" s="127"/>
      <c r="K1520" s="127"/>
      <c r="N1520" s="127"/>
      <c r="O1520" s="127"/>
    </row>
    <row r="1521" spans="4:15" ht="15.75">
      <c r="D1521" s="128"/>
      <c r="E1521" s="128"/>
      <c r="I1521" s="127"/>
      <c r="J1521" s="127"/>
      <c r="K1521" s="127"/>
      <c r="N1521" s="127"/>
      <c r="O1521" s="127"/>
    </row>
    <row r="1522" spans="4:15" ht="15.75">
      <c r="D1522" s="128"/>
      <c r="E1522" s="128"/>
      <c r="I1522" s="127"/>
      <c r="J1522" s="127"/>
      <c r="K1522" s="127"/>
      <c r="N1522" s="127"/>
      <c r="O1522" s="127"/>
    </row>
    <row r="1523" spans="4:15" ht="15.75">
      <c r="D1523" s="128"/>
      <c r="E1523" s="128"/>
      <c r="I1523" s="127"/>
      <c r="J1523" s="127"/>
      <c r="K1523" s="127"/>
      <c r="N1523" s="127"/>
      <c r="O1523" s="127"/>
    </row>
    <row r="1524" spans="4:15" ht="15.75">
      <c r="D1524" s="128"/>
      <c r="E1524" s="128"/>
      <c r="I1524" s="127"/>
      <c r="J1524" s="127"/>
      <c r="K1524" s="127"/>
      <c r="N1524" s="127"/>
      <c r="O1524" s="127"/>
    </row>
    <row r="1525" spans="4:15" ht="15.75">
      <c r="D1525" s="128"/>
      <c r="E1525" s="128"/>
      <c r="I1525" s="127"/>
      <c r="J1525" s="127"/>
      <c r="K1525" s="127"/>
      <c r="N1525" s="127"/>
      <c r="O1525" s="127"/>
    </row>
    <row r="1526" spans="4:15" ht="15.75">
      <c r="D1526" s="128"/>
      <c r="E1526" s="128"/>
      <c r="I1526" s="127"/>
      <c r="J1526" s="127"/>
      <c r="K1526" s="127"/>
      <c r="N1526" s="127"/>
      <c r="O1526" s="127"/>
    </row>
    <row r="1527" spans="4:15" ht="15.75">
      <c r="D1527" s="128"/>
      <c r="E1527" s="128"/>
      <c r="I1527" s="127"/>
      <c r="J1527" s="127"/>
      <c r="K1527" s="127"/>
      <c r="N1527" s="127"/>
      <c r="O1527" s="127"/>
    </row>
    <row r="1528" spans="4:15" ht="15.75">
      <c r="D1528" s="128"/>
      <c r="E1528" s="128"/>
      <c r="I1528" s="127"/>
      <c r="J1528" s="127"/>
      <c r="K1528" s="127"/>
      <c r="N1528" s="127"/>
      <c r="O1528" s="127"/>
    </row>
    <row r="1529" spans="4:15" ht="15.75">
      <c r="D1529" s="128"/>
      <c r="E1529" s="128"/>
      <c r="I1529" s="127"/>
      <c r="J1529" s="127"/>
      <c r="K1529" s="127"/>
      <c r="N1529" s="127"/>
      <c r="O1529" s="127"/>
    </row>
    <row r="1530" spans="4:15" ht="15.75">
      <c r="D1530" s="128"/>
      <c r="E1530" s="128"/>
      <c r="I1530" s="127"/>
      <c r="J1530" s="127"/>
      <c r="K1530" s="127"/>
      <c r="N1530" s="127"/>
      <c r="O1530" s="127"/>
    </row>
    <row r="1531" spans="4:15" ht="15.75">
      <c r="D1531" s="128"/>
      <c r="E1531" s="128"/>
      <c r="I1531" s="127"/>
      <c r="J1531" s="127"/>
      <c r="K1531" s="127"/>
      <c r="N1531" s="127"/>
      <c r="O1531" s="127"/>
    </row>
    <row r="1532" spans="4:15" ht="15.75">
      <c r="D1532" s="128"/>
      <c r="E1532" s="128"/>
      <c r="I1532" s="127"/>
      <c r="J1532" s="127"/>
      <c r="K1532" s="127"/>
      <c r="N1532" s="127"/>
      <c r="O1532" s="127"/>
    </row>
    <row r="1533" spans="4:15" ht="15.75">
      <c r="D1533" s="128"/>
      <c r="E1533" s="128"/>
      <c r="I1533" s="127"/>
      <c r="J1533" s="127"/>
      <c r="K1533" s="127"/>
      <c r="N1533" s="127"/>
      <c r="O1533" s="127"/>
    </row>
    <row r="1534" spans="4:15" ht="15.75">
      <c r="D1534" s="128"/>
      <c r="E1534" s="128"/>
      <c r="I1534" s="127"/>
      <c r="J1534" s="127"/>
      <c r="K1534" s="127"/>
      <c r="N1534" s="127"/>
      <c r="O1534" s="127"/>
    </row>
    <row r="1535" spans="4:15" ht="15.75">
      <c r="D1535" s="128"/>
      <c r="E1535" s="128"/>
      <c r="I1535" s="127"/>
      <c r="J1535" s="127"/>
      <c r="K1535" s="127"/>
      <c r="N1535" s="127"/>
      <c r="O1535" s="127"/>
    </row>
    <row r="1536" spans="4:15" ht="15.75">
      <c r="D1536" s="128"/>
      <c r="E1536" s="128"/>
      <c r="I1536" s="127"/>
      <c r="J1536" s="127"/>
      <c r="K1536" s="127"/>
      <c r="N1536" s="127"/>
      <c r="O1536" s="127"/>
    </row>
    <row r="1537" spans="4:15" ht="15.75">
      <c r="D1537" s="128"/>
      <c r="E1537" s="128"/>
      <c r="I1537" s="127"/>
      <c r="J1537" s="127"/>
      <c r="K1537" s="127"/>
      <c r="N1537" s="127"/>
      <c r="O1537" s="127"/>
    </row>
    <row r="1538" spans="4:15" ht="15.75">
      <c r="D1538" s="128"/>
      <c r="E1538" s="128"/>
      <c r="I1538" s="127"/>
      <c r="J1538" s="127"/>
      <c r="K1538" s="127"/>
      <c r="N1538" s="127"/>
      <c r="O1538" s="127"/>
    </row>
    <row r="1539" spans="4:15" ht="15.75">
      <c r="D1539" s="128"/>
      <c r="E1539" s="128"/>
      <c r="I1539" s="127"/>
      <c r="J1539" s="127"/>
      <c r="K1539" s="127"/>
      <c r="N1539" s="127"/>
      <c r="O1539" s="127"/>
    </row>
    <row r="1540" spans="4:15" ht="15.75">
      <c r="D1540" s="128"/>
      <c r="E1540" s="128"/>
      <c r="I1540" s="127"/>
      <c r="J1540" s="127"/>
      <c r="K1540" s="127"/>
      <c r="N1540" s="127"/>
      <c r="O1540" s="127"/>
    </row>
    <row r="1541" spans="4:15" ht="15.75">
      <c r="D1541" s="128"/>
      <c r="E1541" s="128"/>
      <c r="I1541" s="127"/>
      <c r="J1541" s="127"/>
      <c r="K1541" s="127"/>
      <c r="N1541" s="127"/>
      <c r="O1541" s="127"/>
    </row>
    <row r="1542" spans="4:15" ht="15.75">
      <c r="D1542" s="128"/>
      <c r="E1542" s="128"/>
      <c r="I1542" s="127"/>
      <c r="J1542" s="127"/>
      <c r="K1542" s="127"/>
      <c r="N1542" s="127"/>
      <c r="O1542" s="127"/>
    </row>
    <row r="1543" spans="4:15" ht="15.75">
      <c r="D1543" s="128"/>
      <c r="E1543" s="128"/>
      <c r="I1543" s="127"/>
      <c r="J1543" s="127"/>
      <c r="K1543" s="127"/>
      <c r="N1543" s="127"/>
      <c r="O1543" s="127"/>
    </row>
    <row r="1544" spans="4:15" ht="15.75">
      <c r="D1544" s="128"/>
      <c r="E1544" s="128"/>
      <c r="I1544" s="127"/>
      <c r="J1544" s="127"/>
      <c r="K1544" s="127"/>
      <c r="N1544" s="127"/>
      <c r="O1544" s="127"/>
    </row>
    <row r="1545" spans="4:15" ht="15.75">
      <c r="D1545" s="128"/>
      <c r="E1545" s="128"/>
      <c r="I1545" s="127"/>
      <c r="J1545" s="127"/>
      <c r="K1545" s="127"/>
      <c r="N1545" s="127"/>
      <c r="O1545" s="127"/>
    </row>
    <row r="1546" spans="4:15" ht="15.75">
      <c r="D1546" s="128"/>
      <c r="E1546" s="128"/>
      <c r="I1546" s="127"/>
      <c r="J1546" s="127"/>
      <c r="K1546" s="127"/>
      <c r="N1546" s="127"/>
      <c r="O1546" s="127"/>
    </row>
    <row r="1547" spans="4:15" ht="15.75">
      <c r="D1547" s="128"/>
      <c r="E1547" s="128"/>
      <c r="I1547" s="127"/>
      <c r="J1547" s="127"/>
      <c r="K1547" s="127"/>
      <c r="N1547" s="127"/>
      <c r="O1547" s="127"/>
    </row>
    <row r="1548" spans="4:15" ht="15.75">
      <c r="D1548" s="128"/>
      <c r="E1548" s="128"/>
      <c r="I1548" s="127"/>
      <c r="J1548" s="127"/>
      <c r="K1548" s="127"/>
      <c r="N1548" s="127"/>
      <c r="O1548" s="127"/>
    </row>
    <row r="1549" spans="4:15" ht="15.75">
      <c r="D1549" s="128"/>
      <c r="E1549" s="128"/>
      <c r="I1549" s="127"/>
      <c r="J1549" s="127"/>
      <c r="K1549" s="127"/>
      <c r="N1549" s="127"/>
      <c r="O1549" s="127"/>
    </row>
    <row r="1550" spans="4:15" ht="15.75">
      <c r="D1550" s="128"/>
      <c r="E1550" s="128"/>
      <c r="I1550" s="127"/>
      <c r="J1550" s="127"/>
      <c r="K1550" s="127"/>
      <c r="N1550" s="127"/>
      <c r="O1550" s="127"/>
    </row>
    <row r="1551" spans="4:15" ht="15.75">
      <c r="D1551" s="128"/>
      <c r="E1551" s="128"/>
      <c r="I1551" s="127"/>
      <c r="J1551" s="127"/>
      <c r="K1551" s="127"/>
      <c r="N1551" s="127"/>
      <c r="O1551" s="127"/>
    </row>
    <row r="1552" spans="4:15" ht="15.75">
      <c r="D1552" s="128"/>
      <c r="E1552" s="128"/>
      <c r="I1552" s="127"/>
      <c r="J1552" s="127"/>
      <c r="K1552" s="127"/>
      <c r="N1552" s="127"/>
      <c r="O1552" s="127"/>
    </row>
    <row r="1553" spans="4:15" ht="15.75">
      <c r="D1553" s="128"/>
      <c r="E1553" s="128"/>
      <c r="I1553" s="127"/>
      <c r="J1553" s="127"/>
      <c r="K1553" s="127"/>
      <c r="N1553" s="127"/>
      <c r="O1553" s="127"/>
    </row>
    <row r="1554" spans="4:15" ht="15.75">
      <c r="D1554" s="128"/>
      <c r="E1554" s="128"/>
      <c r="I1554" s="127"/>
      <c r="J1554" s="127"/>
      <c r="K1554" s="127"/>
      <c r="N1554" s="127"/>
      <c r="O1554" s="127"/>
    </row>
    <row r="1555" spans="4:15" ht="15.75">
      <c r="D1555" s="128"/>
      <c r="E1555" s="128"/>
      <c r="I1555" s="127"/>
      <c r="J1555" s="127"/>
      <c r="K1555" s="127"/>
      <c r="N1555" s="127"/>
      <c r="O1555" s="127"/>
    </row>
    <row r="1556" spans="4:15" ht="15.75">
      <c r="D1556" s="128"/>
      <c r="E1556" s="128"/>
      <c r="I1556" s="127"/>
      <c r="J1556" s="127"/>
      <c r="K1556" s="127"/>
      <c r="N1556" s="127"/>
      <c r="O1556" s="127"/>
    </row>
    <row r="1557" spans="4:15" ht="15.75">
      <c r="D1557" s="128"/>
      <c r="E1557" s="128"/>
      <c r="I1557" s="127"/>
      <c r="J1557" s="127"/>
      <c r="K1557" s="127"/>
      <c r="N1557" s="127"/>
      <c r="O1557" s="127"/>
    </row>
    <row r="1558" spans="4:15" ht="15.75">
      <c r="D1558" s="128"/>
      <c r="E1558" s="128"/>
      <c r="I1558" s="127"/>
      <c r="J1558" s="127"/>
      <c r="K1558" s="127"/>
      <c r="N1558" s="127"/>
      <c r="O1558" s="127"/>
    </row>
    <row r="1559" spans="4:15" ht="15.75">
      <c r="D1559" s="128"/>
      <c r="E1559" s="128"/>
      <c r="I1559" s="127"/>
      <c r="J1559" s="127"/>
      <c r="K1559" s="127"/>
      <c r="N1559" s="127"/>
      <c r="O1559" s="127"/>
    </row>
    <row r="1560" spans="4:15" ht="15.75">
      <c r="D1560" s="128"/>
      <c r="E1560" s="128"/>
      <c r="I1560" s="127"/>
      <c r="J1560" s="127"/>
      <c r="K1560" s="127"/>
      <c r="N1560" s="127"/>
      <c r="O1560" s="127"/>
    </row>
    <row r="1561" spans="4:15" ht="15.75">
      <c r="D1561" s="128"/>
      <c r="E1561" s="128"/>
      <c r="I1561" s="127"/>
      <c r="J1561" s="127"/>
      <c r="K1561" s="127"/>
      <c r="N1561" s="127"/>
      <c r="O1561" s="127"/>
    </row>
    <row r="1562" spans="4:15" ht="15.75">
      <c r="D1562" s="128"/>
      <c r="E1562" s="128"/>
      <c r="I1562" s="127"/>
      <c r="J1562" s="127"/>
      <c r="K1562" s="127"/>
      <c r="N1562" s="127"/>
      <c r="O1562" s="127"/>
    </row>
    <row r="1563" spans="4:15" ht="15.75">
      <c r="D1563" s="128"/>
      <c r="E1563" s="128"/>
      <c r="I1563" s="127"/>
      <c r="J1563" s="127"/>
      <c r="K1563" s="127"/>
      <c r="N1563" s="127"/>
      <c r="O1563" s="127"/>
    </row>
    <row r="1564" spans="4:15" ht="15.75">
      <c r="D1564" s="128"/>
      <c r="E1564" s="128"/>
      <c r="I1564" s="127"/>
      <c r="J1564" s="127"/>
      <c r="K1564" s="127"/>
      <c r="N1564" s="127"/>
      <c r="O1564" s="127"/>
    </row>
    <row r="1565" spans="4:15" ht="15.75">
      <c r="D1565" s="128"/>
      <c r="E1565" s="128"/>
      <c r="I1565" s="127"/>
      <c r="J1565" s="127"/>
      <c r="K1565" s="127"/>
      <c r="N1565" s="127"/>
      <c r="O1565" s="127"/>
    </row>
    <row r="1566" spans="4:15" ht="15.75">
      <c r="D1566" s="128"/>
      <c r="E1566" s="128"/>
      <c r="I1566" s="127"/>
      <c r="J1566" s="127"/>
      <c r="K1566" s="127"/>
      <c r="N1566" s="127"/>
      <c r="O1566" s="127"/>
    </row>
    <row r="1567" spans="4:15" ht="15.75">
      <c r="D1567" s="128"/>
      <c r="E1567" s="128"/>
      <c r="I1567" s="127"/>
      <c r="J1567" s="127"/>
      <c r="K1567" s="127"/>
      <c r="N1567" s="127"/>
      <c r="O1567" s="127"/>
    </row>
    <row r="1568" spans="4:15" ht="15.75">
      <c r="D1568" s="128"/>
      <c r="E1568" s="128"/>
      <c r="I1568" s="127"/>
      <c r="J1568" s="127"/>
      <c r="K1568" s="127"/>
      <c r="N1568" s="127"/>
      <c r="O1568" s="127"/>
    </row>
    <row r="1569" spans="4:15" ht="15.75">
      <c r="D1569" s="128"/>
      <c r="E1569" s="128"/>
      <c r="I1569" s="127"/>
      <c r="J1569" s="127"/>
      <c r="K1569" s="127"/>
      <c r="N1569" s="127"/>
      <c r="O1569" s="127"/>
    </row>
    <row r="1570" spans="4:15" ht="15.75">
      <c r="D1570" s="128"/>
      <c r="E1570" s="128"/>
      <c r="I1570" s="127"/>
      <c r="J1570" s="127"/>
      <c r="K1570" s="127"/>
      <c r="N1570" s="127"/>
      <c r="O1570" s="127"/>
    </row>
    <row r="1571" spans="4:15" ht="15.75">
      <c r="D1571" s="128"/>
      <c r="E1571" s="128"/>
      <c r="I1571" s="127"/>
      <c r="J1571" s="127"/>
      <c r="K1571" s="127"/>
      <c r="N1571" s="127"/>
      <c r="O1571" s="127"/>
    </row>
    <row r="1572" spans="4:15" ht="15.75">
      <c r="D1572" s="128"/>
      <c r="E1572" s="128"/>
      <c r="I1572" s="127"/>
      <c r="J1572" s="127"/>
      <c r="K1572" s="127"/>
      <c r="N1572" s="127"/>
      <c r="O1572" s="127"/>
    </row>
    <row r="1573" spans="4:15" ht="15.75">
      <c r="D1573" s="128"/>
      <c r="E1573" s="128"/>
      <c r="I1573" s="127"/>
      <c r="J1573" s="127"/>
      <c r="K1573" s="127"/>
      <c r="N1573" s="127"/>
      <c r="O1573" s="127"/>
    </row>
    <row r="1574" spans="4:15" ht="15.75">
      <c r="D1574" s="128"/>
      <c r="E1574" s="128"/>
      <c r="I1574" s="127"/>
      <c r="J1574" s="127"/>
      <c r="K1574" s="127"/>
      <c r="N1574" s="127"/>
      <c r="O1574" s="127"/>
    </row>
    <row r="1575" spans="4:15" ht="15.75">
      <c r="D1575" s="128"/>
      <c r="E1575" s="128"/>
      <c r="I1575" s="127"/>
      <c r="J1575" s="127"/>
      <c r="K1575" s="127"/>
      <c r="N1575" s="127"/>
      <c r="O1575" s="127"/>
    </row>
    <row r="1576" spans="4:15" ht="15.75">
      <c r="D1576" s="128"/>
      <c r="E1576" s="128"/>
      <c r="I1576" s="127"/>
      <c r="J1576" s="127"/>
      <c r="K1576" s="127"/>
      <c r="N1576" s="127"/>
      <c r="O1576" s="127"/>
    </row>
    <row r="1577" spans="4:15" ht="15.75">
      <c r="D1577" s="128"/>
      <c r="E1577" s="128"/>
      <c r="I1577" s="127"/>
      <c r="J1577" s="127"/>
      <c r="K1577" s="127"/>
      <c r="N1577" s="127"/>
      <c r="O1577" s="127"/>
    </row>
    <row r="1578" spans="4:15" ht="15.75">
      <c r="D1578" s="128"/>
      <c r="E1578" s="128"/>
      <c r="I1578" s="127"/>
      <c r="J1578" s="127"/>
      <c r="K1578" s="127"/>
      <c r="N1578" s="127"/>
      <c r="O1578" s="127"/>
    </row>
    <row r="1579" spans="4:15" ht="15.75">
      <c r="D1579" s="128"/>
      <c r="E1579" s="128"/>
      <c r="I1579" s="127"/>
      <c r="J1579" s="127"/>
      <c r="K1579" s="127"/>
      <c r="N1579" s="127"/>
      <c r="O1579" s="127"/>
    </row>
    <row r="1580" spans="4:15" ht="15.75">
      <c r="D1580" s="128"/>
      <c r="E1580" s="128"/>
      <c r="I1580" s="127"/>
      <c r="J1580" s="127"/>
      <c r="K1580" s="127"/>
      <c r="N1580" s="127"/>
      <c r="O1580" s="127"/>
    </row>
    <row r="1581" spans="4:15" ht="15.75">
      <c r="D1581" s="128"/>
      <c r="E1581" s="128"/>
      <c r="I1581" s="127"/>
      <c r="J1581" s="127"/>
      <c r="K1581" s="127"/>
      <c r="N1581" s="127"/>
      <c r="O1581" s="127"/>
    </row>
    <row r="1582" spans="4:15" ht="15.75">
      <c r="D1582" s="128"/>
      <c r="E1582" s="128"/>
      <c r="I1582" s="127"/>
      <c r="J1582" s="127"/>
      <c r="K1582" s="127"/>
      <c r="N1582" s="127"/>
      <c r="O1582" s="127"/>
    </row>
    <row r="1583" spans="4:15" ht="15.75">
      <c r="D1583" s="128"/>
      <c r="E1583" s="128"/>
      <c r="I1583" s="127"/>
      <c r="J1583" s="127"/>
      <c r="K1583" s="127"/>
      <c r="N1583" s="127"/>
      <c r="O1583" s="127"/>
    </row>
    <row r="1584" spans="4:15" ht="15.75">
      <c r="D1584" s="128"/>
      <c r="E1584" s="128"/>
      <c r="I1584" s="127"/>
      <c r="J1584" s="127"/>
      <c r="K1584" s="127"/>
      <c r="N1584" s="127"/>
      <c r="O1584" s="127"/>
    </row>
    <row r="1585" spans="4:15" ht="15.75">
      <c r="D1585" s="128"/>
      <c r="E1585" s="128"/>
      <c r="I1585" s="127"/>
      <c r="J1585" s="127"/>
      <c r="K1585" s="127"/>
      <c r="N1585" s="127"/>
      <c r="O1585" s="127"/>
    </row>
    <row r="1586" spans="4:15" ht="15.75">
      <c r="D1586" s="128"/>
      <c r="E1586" s="128"/>
      <c r="I1586" s="127"/>
      <c r="J1586" s="127"/>
      <c r="K1586" s="127"/>
      <c r="N1586" s="127"/>
      <c r="O1586" s="127"/>
    </row>
    <row r="1587" spans="4:15" ht="15.75">
      <c r="D1587" s="128"/>
      <c r="E1587" s="128"/>
      <c r="I1587" s="127"/>
      <c r="J1587" s="127"/>
      <c r="K1587" s="127"/>
      <c r="N1587" s="127"/>
      <c r="O1587" s="127"/>
    </row>
    <row r="1588" spans="4:15" ht="15.75">
      <c r="D1588" s="128"/>
      <c r="E1588" s="128"/>
      <c r="I1588" s="127"/>
      <c r="J1588" s="127"/>
      <c r="K1588" s="127"/>
      <c r="N1588" s="127"/>
      <c r="O1588" s="127"/>
    </row>
    <row r="1589" spans="4:15" ht="15.75">
      <c r="D1589" s="128"/>
      <c r="E1589" s="128"/>
      <c r="I1589" s="127"/>
      <c r="J1589" s="127"/>
      <c r="K1589" s="127"/>
      <c r="N1589" s="127"/>
      <c r="O1589" s="127"/>
    </row>
    <row r="1590" spans="4:15" ht="15.75">
      <c r="D1590" s="128"/>
      <c r="E1590" s="128"/>
      <c r="I1590" s="127"/>
      <c r="J1590" s="127"/>
      <c r="K1590" s="127"/>
      <c r="N1590" s="127"/>
      <c r="O1590" s="127"/>
    </row>
    <row r="1591" spans="4:15" ht="15.75">
      <c r="D1591" s="128"/>
      <c r="E1591" s="128"/>
      <c r="I1591" s="127"/>
      <c r="J1591" s="127"/>
      <c r="K1591" s="127"/>
      <c r="N1591" s="127"/>
      <c r="O1591" s="127"/>
    </row>
    <row r="1592" spans="4:15" ht="15.75">
      <c r="D1592" s="128"/>
      <c r="E1592" s="128"/>
      <c r="I1592" s="127"/>
      <c r="J1592" s="127"/>
      <c r="K1592" s="127"/>
      <c r="N1592" s="127"/>
      <c r="O1592" s="127"/>
    </row>
    <row r="1593" spans="4:15" ht="15.75">
      <c r="D1593" s="128"/>
      <c r="E1593" s="128"/>
      <c r="I1593" s="127"/>
      <c r="J1593" s="127"/>
      <c r="K1593" s="127"/>
      <c r="N1593" s="127"/>
      <c r="O1593" s="127"/>
    </row>
    <row r="1594" spans="4:15" ht="15.75">
      <c r="D1594" s="128"/>
      <c r="E1594" s="128"/>
      <c r="I1594" s="127"/>
      <c r="J1594" s="127"/>
      <c r="K1594" s="127"/>
      <c r="N1594" s="127"/>
      <c r="O1594" s="127"/>
    </row>
    <row r="1595" spans="4:15" ht="15.75">
      <c r="D1595" s="128"/>
      <c r="E1595" s="128"/>
      <c r="I1595" s="127"/>
      <c r="J1595" s="127"/>
      <c r="K1595" s="127"/>
      <c r="N1595" s="127"/>
      <c r="O1595" s="127"/>
    </row>
    <row r="1596" spans="4:15" ht="15.75">
      <c r="D1596" s="128"/>
      <c r="E1596" s="128"/>
      <c r="I1596" s="127"/>
      <c r="J1596" s="127"/>
      <c r="K1596" s="127"/>
      <c r="N1596" s="127"/>
      <c r="O1596" s="127"/>
    </row>
    <row r="1597" spans="4:15" ht="15.75">
      <c r="D1597" s="128"/>
      <c r="E1597" s="128"/>
      <c r="I1597" s="127"/>
      <c r="J1597" s="127"/>
      <c r="K1597" s="127"/>
      <c r="N1597" s="127"/>
      <c r="O1597" s="127"/>
    </row>
    <row r="1598" spans="4:15" ht="15.75">
      <c r="D1598" s="128"/>
      <c r="E1598" s="128"/>
      <c r="I1598" s="127"/>
      <c r="J1598" s="127"/>
      <c r="K1598" s="127"/>
      <c r="N1598" s="127"/>
      <c r="O1598" s="127"/>
    </row>
    <row r="1599" spans="4:15" ht="15.75">
      <c r="D1599" s="128"/>
      <c r="E1599" s="128"/>
      <c r="I1599" s="127"/>
      <c r="J1599" s="127"/>
      <c r="K1599" s="127"/>
      <c r="N1599" s="127"/>
      <c r="O1599" s="127"/>
    </row>
    <row r="1600" spans="4:15" ht="15.75">
      <c r="D1600" s="128"/>
      <c r="E1600" s="128"/>
      <c r="I1600" s="127"/>
      <c r="J1600" s="127"/>
      <c r="K1600" s="127"/>
      <c r="N1600" s="127"/>
      <c r="O1600" s="127"/>
    </row>
    <row r="1601" spans="4:15" ht="15.75">
      <c r="D1601" s="128"/>
      <c r="E1601" s="128"/>
      <c r="I1601" s="127"/>
      <c r="J1601" s="127"/>
      <c r="K1601" s="127"/>
      <c r="N1601" s="127"/>
      <c r="O1601" s="127"/>
    </row>
    <row r="1602" spans="4:15" ht="15.75">
      <c r="D1602" s="128"/>
      <c r="E1602" s="128"/>
      <c r="I1602" s="127"/>
      <c r="J1602" s="127"/>
      <c r="K1602" s="127"/>
      <c r="N1602" s="127"/>
      <c r="O1602" s="127"/>
    </row>
    <row r="1603" spans="4:15" ht="15.75">
      <c r="D1603" s="128"/>
      <c r="E1603" s="128"/>
      <c r="I1603" s="127"/>
      <c r="J1603" s="127"/>
      <c r="K1603" s="127"/>
      <c r="N1603" s="127"/>
      <c r="O1603" s="127"/>
    </row>
    <row r="1604" spans="4:15" ht="15.75">
      <c r="D1604" s="128"/>
      <c r="E1604" s="128"/>
      <c r="I1604" s="127"/>
      <c r="J1604" s="127"/>
      <c r="K1604" s="127"/>
      <c r="N1604" s="127"/>
      <c r="O1604" s="127"/>
    </row>
    <row r="1605" spans="4:15" ht="15.75">
      <c r="D1605" s="128"/>
      <c r="E1605" s="128"/>
      <c r="I1605" s="127"/>
      <c r="J1605" s="127"/>
      <c r="K1605" s="127"/>
      <c r="N1605" s="127"/>
      <c r="O1605" s="127"/>
    </row>
    <row r="1606" spans="4:15" ht="15.75">
      <c r="D1606" s="128"/>
      <c r="E1606" s="128"/>
      <c r="I1606" s="127"/>
      <c r="J1606" s="127"/>
      <c r="K1606" s="127"/>
      <c r="N1606" s="127"/>
      <c r="O1606" s="127"/>
    </row>
    <row r="1607" spans="4:15" ht="15.75">
      <c r="D1607" s="128"/>
      <c r="E1607" s="128"/>
      <c r="I1607" s="127"/>
      <c r="J1607" s="127"/>
      <c r="K1607" s="127"/>
      <c r="N1607" s="127"/>
      <c r="O1607" s="127"/>
    </row>
    <row r="1608" spans="4:15" ht="15.75">
      <c r="D1608" s="128"/>
      <c r="E1608" s="128"/>
      <c r="I1608" s="127"/>
      <c r="J1608" s="127"/>
      <c r="K1608" s="127"/>
      <c r="N1608" s="127"/>
      <c r="O1608" s="127"/>
    </row>
    <row r="1609" spans="4:15" ht="15.75">
      <c r="D1609" s="128"/>
      <c r="E1609" s="128"/>
      <c r="I1609" s="127"/>
      <c r="J1609" s="127"/>
      <c r="K1609" s="127"/>
      <c r="N1609" s="127"/>
      <c r="O1609" s="127"/>
    </row>
    <row r="1610" spans="4:15" ht="15.75">
      <c r="D1610" s="128"/>
      <c r="E1610" s="128"/>
      <c r="I1610" s="127"/>
      <c r="J1610" s="127"/>
      <c r="K1610" s="127"/>
      <c r="N1610" s="127"/>
      <c r="O1610" s="127"/>
    </row>
    <row r="1611" spans="4:15" ht="15.75">
      <c r="D1611" s="128"/>
      <c r="E1611" s="128"/>
      <c r="I1611" s="127"/>
      <c r="J1611" s="127"/>
      <c r="K1611" s="127"/>
      <c r="N1611" s="127"/>
      <c r="O1611" s="127"/>
    </row>
    <row r="1612" spans="4:15" ht="15.75">
      <c r="D1612" s="128"/>
      <c r="E1612" s="128"/>
      <c r="I1612" s="127"/>
      <c r="J1612" s="127"/>
      <c r="K1612" s="127"/>
      <c r="N1612" s="127"/>
      <c r="O1612" s="127"/>
    </row>
    <row r="1613" spans="4:15" ht="15.75">
      <c r="D1613" s="128"/>
      <c r="E1613" s="128"/>
      <c r="I1613" s="127"/>
      <c r="J1613" s="127"/>
      <c r="K1613" s="127"/>
      <c r="N1613" s="127"/>
      <c r="O1613" s="127"/>
    </row>
    <row r="1614" spans="4:15" ht="15.75">
      <c r="D1614" s="128"/>
      <c r="E1614" s="128"/>
      <c r="I1614" s="127"/>
      <c r="J1614" s="127"/>
      <c r="K1614" s="127"/>
      <c r="N1614" s="127"/>
      <c r="O1614" s="127"/>
    </row>
    <row r="1615" spans="4:15" ht="15.75">
      <c r="D1615" s="128"/>
      <c r="E1615" s="128"/>
      <c r="I1615" s="127"/>
      <c r="J1615" s="127"/>
      <c r="K1615" s="127"/>
      <c r="N1615" s="127"/>
      <c r="O1615" s="127"/>
    </row>
    <row r="1616" spans="4:15" ht="15.75">
      <c r="D1616" s="128"/>
      <c r="E1616" s="128"/>
      <c r="I1616" s="127"/>
      <c r="J1616" s="127"/>
      <c r="K1616" s="127"/>
      <c r="N1616" s="127"/>
      <c r="O1616" s="127"/>
    </row>
    <row r="1617" spans="4:15" ht="15.75">
      <c r="D1617" s="128"/>
      <c r="E1617" s="128"/>
      <c r="I1617" s="127"/>
      <c r="J1617" s="127"/>
      <c r="K1617" s="127"/>
      <c r="N1617" s="127"/>
      <c r="O1617" s="127"/>
    </row>
    <row r="1618" spans="4:15" ht="15.75">
      <c r="D1618" s="128"/>
      <c r="E1618" s="128"/>
      <c r="I1618" s="127"/>
      <c r="J1618" s="127"/>
      <c r="K1618" s="127"/>
      <c r="N1618" s="127"/>
      <c r="O1618" s="127"/>
    </row>
    <row r="1619" spans="4:15" ht="15.75">
      <c r="D1619" s="128"/>
      <c r="E1619" s="128"/>
      <c r="I1619" s="127"/>
      <c r="J1619" s="127"/>
      <c r="K1619" s="127"/>
      <c r="N1619" s="127"/>
      <c r="O1619" s="127"/>
    </row>
    <row r="1620" spans="4:15" ht="15.75">
      <c r="D1620" s="128"/>
      <c r="E1620" s="128"/>
      <c r="I1620" s="127"/>
      <c r="J1620" s="127"/>
      <c r="K1620" s="127"/>
      <c r="N1620" s="127"/>
      <c r="O1620" s="127"/>
    </row>
    <row r="1621" spans="4:15" ht="15.75">
      <c r="D1621" s="128"/>
      <c r="E1621" s="128"/>
      <c r="I1621" s="127"/>
      <c r="J1621" s="127"/>
      <c r="K1621" s="127"/>
      <c r="N1621" s="127"/>
      <c r="O1621" s="127"/>
    </row>
    <row r="1622" spans="4:15" ht="15.75">
      <c r="D1622" s="128"/>
      <c r="E1622" s="128"/>
      <c r="I1622" s="127"/>
      <c r="J1622" s="127"/>
      <c r="K1622" s="127"/>
      <c r="N1622" s="127"/>
      <c r="O1622" s="127"/>
    </row>
    <row r="1623" spans="4:15" ht="15.75">
      <c r="D1623" s="128"/>
      <c r="E1623" s="128"/>
      <c r="I1623" s="127"/>
      <c r="J1623" s="127"/>
      <c r="K1623" s="127"/>
      <c r="N1623" s="127"/>
      <c r="O1623" s="127"/>
    </row>
    <row r="1624" spans="4:15" ht="15.75">
      <c r="D1624" s="128"/>
      <c r="E1624" s="128"/>
      <c r="I1624" s="127"/>
      <c r="J1624" s="127"/>
      <c r="K1624" s="127"/>
      <c r="N1624" s="127"/>
      <c r="O1624" s="127"/>
    </row>
    <row r="1625" spans="4:15" ht="15.75">
      <c r="D1625" s="128"/>
      <c r="E1625" s="128"/>
      <c r="I1625" s="127"/>
      <c r="J1625" s="127"/>
      <c r="K1625" s="127"/>
      <c r="N1625" s="127"/>
      <c r="O1625" s="127"/>
    </row>
    <row r="1626" spans="4:15" ht="15.75">
      <c r="D1626" s="128"/>
      <c r="E1626" s="128"/>
      <c r="I1626" s="127"/>
      <c r="J1626" s="127"/>
      <c r="K1626" s="127"/>
      <c r="N1626" s="127"/>
      <c r="O1626" s="127"/>
    </row>
    <row r="1627" spans="4:15" ht="15.75">
      <c r="D1627" s="128"/>
      <c r="E1627" s="128"/>
      <c r="I1627" s="127"/>
      <c r="J1627" s="127"/>
      <c r="K1627" s="127"/>
      <c r="N1627" s="127"/>
      <c r="O1627" s="127"/>
    </row>
    <row r="1628" spans="4:15" ht="15.75">
      <c r="D1628" s="128"/>
      <c r="E1628" s="128"/>
      <c r="I1628" s="127"/>
      <c r="J1628" s="127"/>
      <c r="K1628" s="127"/>
      <c r="N1628" s="127"/>
      <c r="O1628" s="127"/>
    </row>
    <row r="1629" spans="4:15" ht="15.75">
      <c r="D1629" s="128"/>
      <c r="E1629" s="128"/>
      <c r="I1629" s="127"/>
      <c r="J1629" s="127"/>
      <c r="K1629" s="127"/>
      <c r="N1629" s="127"/>
      <c r="O1629" s="127"/>
    </row>
    <row r="1630" spans="4:15" ht="15.75">
      <c r="D1630" s="128"/>
      <c r="E1630" s="128"/>
      <c r="I1630" s="127"/>
      <c r="J1630" s="127"/>
      <c r="K1630" s="127"/>
      <c r="N1630" s="127"/>
      <c r="O1630" s="127"/>
    </row>
    <row r="1631" spans="4:15" ht="15.75">
      <c r="D1631" s="128"/>
      <c r="E1631" s="128"/>
      <c r="I1631" s="127"/>
      <c r="J1631" s="127"/>
      <c r="K1631" s="127"/>
      <c r="N1631" s="127"/>
      <c r="O1631" s="127"/>
    </row>
    <row r="1632" spans="4:15" ht="15.75">
      <c r="D1632" s="128"/>
      <c r="E1632" s="128"/>
      <c r="I1632" s="127"/>
      <c r="J1632" s="127"/>
      <c r="K1632" s="127"/>
      <c r="N1632" s="127"/>
      <c r="O1632" s="127"/>
    </row>
    <row r="1633" spans="4:15" ht="15.75">
      <c r="D1633" s="128"/>
      <c r="E1633" s="128"/>
      <c r="I1633" s="127"/>
      <c r="J1633" s="127"/>
      <c r="K1633" s="127"/>
      <c r="N1633" s="127"/>
      <c r="O1633" s="127"/>
    </row>
    <row r="1634" spans="4:15" ht="15.75">
      <c r="D1634" s="128"/>
      <c r="E1634" s="128"/>
      <c r="I1634" s="127"/>
      <c r="J1634" s="127"/>
      <c r="K1634" s="127"/>
      <c r="N1634" s="127"/>
      <c r="O1634" s="127"/>
    </row>
    <row r="1635" spans="4:15" ht="15.75">
      <c r="D1635" s="128"/>
      <c r="E1635" s="128"/>
      <c r="I1635" s="127"/>
      <c r="J1635" s="127"/>
      <c r="K1635" s="127"/>
      <c r="N1635" s="127"/>
      <c r="O1635" s="127"/>
    </row>
    <row r="1636" spans="4:15" ht="15.75">
      <c r="D1636" s="128"/>
      <c r="E1636" s="128"/>
      <c r="I1636" s="127"/>
      <c r="J1636" s="127"/>
      <c r="K1636" s="127"/>
      <c r="N1636" s="127"/>
      <c r="O1636" s="127"/>
    </row>
    <row r="1637" spans="4:15" ht="15.75">
      <c r="D1637" s="128"/>
      <c r="E1637" s="128"/>
      <c r="I1637" s="127"/>
      <c r="J1637" s="127"/>
      <c r="K1637" s="127"/>
      <c r="N1637" s="127"/>
      <c r="O1637" s="127"/>
    </row>
    <row r="1638" spans="4:15" ht="15.75">
      <c r="D1638" s="128"/>
      <c r="E1638" s="128"/>
      <c r="I1638" s="127"/>
      <c r="J1638" s="127"/>
      <c r="K1638" s="127"/>
      <c r="N1638" s="127"/>
      <c r="O1638" s="127"/>
    </row>
    <row r="1639" spans="4:15" ht="15.75">
      <c r="D1639" s="128"/>
      <c r="E1639" s="128"/>
      <c r="I1639" s="127"/>
      <c r="J1639" s="127"/>
      <c r="K1639" s="127"/>
      <c r="N1639" s="127"/>
      <c r="O1639" s="127"/>
    </row>
    <row r="1640" spans="4:15" ht="15.75">
      <c r="D1640" s="128"/>
      <c r="E1640" s="128"/>
      <c r="I1640" s="127"/>
      <c r="J1640" s="127"/>
      <c r="K1640" s="127"/>
      <c r="N1640" s="127"/>
      <c r="O1640" s="127"/>
    </row>
    <row r="1641" spans="4:15" ht="15.75">
      <c r="D1641" s="128"/>
      <c r="E1641" s="128"/>
      <c r="I1641" s="127"/>
      <c r="J1641" s="127"/>
      <c r="K1641" s="127"/>
      <c r="N1641" s="127"/>
      <c r="O1641" s="127"/>
    </row>
    <row r="1642" spans="4:15" ht="15.75">
      <c r="D1642" s="128"/>
      <c r="E1642" s="128"/>
      <c r="I1642" s="127"/>
      <c r="J1642" s="127"/>
      <c r="K1642" s="127"/>
      <c r="N1642" s="127"/>
      <c r="O1642" s="127"/>
    </row>
    <row r="1643" spans="4:15" ht="15.75">
      <c r="D1643" s="128"/>
      <c r="E1643" s="128"/>
      <c r="I1643" s="127"/>
      <c r="J1643" s="127"/>
      <c r="K1643" s="127"/>
      <c r="N1643" s="127"/>
      <c r="O1643" s="127"/>
    </row>
    <row r="1644" spans="4:15" ht="15.75">
      <c r="D1644" s="128"/>
      <c r="E1644" s="128"/>
      <c r="I1644" s="127"/>
      <c r="J1644" s="127"/>
      <c r="K1644" s="127"/>
      <c r="N1644" s="127"/>
      <c r="O1644" s="127"/>
    </row>
    <row r="1645" spans="4:15" ht="15.75">
      <c r="D1645" s="128"/>
      <c r="E1645" s="128"/>
      <c r="I1645" s="127"/>
      <c r="J1645" s="127"/>
      <c r="K1645" s="127"/>
      <c r="N1645" s="127"/>
      <c r="O1645" s="127"/>
    </row>
    <row r="1646" spans="4:15" ht="15.75">
      <c r="D1646" s="128"/>
      <c r="E1646" s="128"/>
      <c r="I1646" s="127"/>
      <c r="J1646" s="127"/>
      <c r="K1646" s="127"/>
      <c r="N1646" s="127"/>
      <c r="O1646" s="127"/>
    </row>
    <row r="1647" spans="4:15" ht="15.75">
      <c r="D1647" s="128"/>
      <c r="E1647" s="128"/>
      <c r="I1647" s="127"/>
      <c r="J1647" s="127"/>
      <c r="K1647" s="127"/>
      <c r="N1647" s="127"/>
      <c r="O1647" s="127"/>
    </row>
    <row r="1648" spans="4:15" ht="15.75">
      <c r="D1648" s="128"/>
      <c r="E1648" s="128"/>
      <c r="I1648" s="127"/>
      <c r="J1648" s="127"/>
      <c r="K1648" s="127"/>
      <c r="N1648" s="127"/>
      <c r="O1648" s="127"/>
    </row>
    <row r="1649" spans="4:15" ht="15.75">
      <c r="D1649" s="128"/>
      <c r="E1649" s="128"/>
      <c r="I1649" s="127"/>
      <c r="J1649" s="127"/>
      <c r="K1649" s="127"/>
      <c r="N1649" s="127"/>
      <c r="O1649" s="127"/>
    </row>
    <row r="1650" spans="4:15" ht="15.75">
      <c r="D1650" s="128"/>
      <c r="E1650" s="128"/>
      <c r="I1650" s="127"/>
      <c r="J1650" s="127"/>
      <c r="K1650" s="127"/>
      <c r="N1650" s="127"/>
      <c r="O1650" s="127"/>
    </row>
    <row r="1651" spans="4:15" ht="15.75">
      <c r="D1651" s="128"/>
      <c r="E1651" s="128"/>
      <c r="I1651" s="127"/>
      <c r="J1651" s="127"/>
      <c r="K1651" s="127"/>
      <c r="N1651" s="127"/>
      <c r="O1651" s="127"/>
    </row>
    <row r="1652" spans="4:15" ht="15.75">
      <c r="D1652" s="128"/>
      <c r="E1652" s="128"/>
      <c r="I1652" s="127"/>
      <c r="J1652" s="127"/>
      <c r="K1652" s="127"/>
      <c r="N1652" s="127"/>
      <c r="O1652" s="127"/>
    </row>
    <row r="1653" spans="4:15" ht="15.75">
      <c r="D1653" s="128"/>
      <c r="E1653" s="128"/>
      <c r="I1653" s="127"/>
      <c r="J1653" s="127"/>
      <c r="K1653" s="127"/>
      <c r="N1653" s="127"/>
      <c r="O1653" s="127"/>
    </row>
    <row r="1654" spans="4:15" ht="15.75">
      <c r="D1654" s="128"/>
      <c r="E1654" s="128"/>
      <c r="I1654" s="127"/>
      <c r="J1654" s="127"/>
      <c r="K1654" s="127"/>
      <c r="N1654" s="127"/>
      <c r="O1654" s="127"/>
    </row>
    <row r="1655" spans="4:15" ht="15.75">
      <c r="D1655" s="128"/>
      <c r="E1655" s="128"/>
      <c r="I1655" s="127"/>
      <c r="J1655" s="127"/>
      <c r="K1655" s="127"/>
      <c r="N1655" s="127"/>
      <c r="O1655" s="127"/>
    </row>
    <row r="1656" spans="4:15" ht="15.75">
      <c r="D1656" s="128"/>
      <c r="E1656" s="128"/>
      <c r="I1656" s="127"/>
      <c r="J1656" s="127"/>
      <c r="K1656" s="127"/>
      <c r="N1656" s="127"/>
      <c r="O1656" s="127"/>
    </row>
    <row r="1657" spans="4:15" ht="15.75">
      <c r="D1657" s="128"/>
      <c r="E1657" s="128"/>
      <c r="I1657" s="127"/>
      <c r="J1657" s="127"/>
      <c r="K1657" s="127"/>
      <c r="N1657" s="127"/>
      <c r="O1657" s="127"/>
    </row>
    <row r="1658" spans="4:15" ht="15.75">
      <c r="D1658" s="128"/>
      <c r="E1658" s="128"/>
      <c r="I1658" s="127"/>
      <c r="J1658" s="127"/>
      <c r="K1658" s="127"/>
      <c r="N1658" s="127"/>
      <c r="O1658" s="127"/>
    </row>
    <row r="1659" spans="4:15" ht="15.75">
      <c r="D1659" s="128"/>
      <c r="E1659" s="128"/>
      <c r="I1659" s="127"/>
      <c r="J1659" s="127"/>
      <c r="K1659" s="127"/>
      <c r="N1659" s="127"/>
      <c r="O1659" s="127"/>
    </row>
    <row r="1660" spans="4:15" ht="15.75">
      <c r="D1660" s="128"/>
      <c r="E1660" s="128"/>
      <c r="I1660" s="127"/>
      <c r="J1660" s="127"/>
      <c r="K1660" s="127"/>
      <c r="N1660" s="127"/>
      <c r="O1660" s="127"/>
    </row>
    <row r="1661" spans="4:15" ht="15.75">
      <c r="D1661" s="128"/>
      <c r="E1661" s="128"/>
      <c r="I1661" s="127"/>
      <c r="J1661" s="127"/>
      <c r="K1661" s="127"/>
      <c r="N1661" s="127"/>
      <c r="O1661" s="127"/>
    </row>
    <row r="1662" spans="4:15" ht="15.75">
      <c r="D1662" s="128"/>
      <c r="E1662" s="128"/>
      <c r="I1662" s="127"/>
      <c r="J1662" s="127"/>
      <c r="K1662" s="127"/>
      <c r="N1662" s="127"/>
      <c r="O1662" s="127"/>
    </row>
    <row r="1663" spans="4:15" ht="15.75">
      <c r="D1663" s="128"/>
      <c r="E1663" s="128"/>
      <c r="I1663" s="127"/>
      <c r="J1663" s="127"/>
      <c r="K1663" s="127"/>
      <c r="N1663" s="127"/>
      <c r="O1663" s="127"/>
    </row>
    <row r="1664" spans="4:15" ht="15.75">
      <c r="D1664" s="128"/>
      <c r="E1664" s="128"/>
      <c r="I1664" s="127"/>
      <c r="J1664" s="127"/>
      <c r="K1664" s="127"/>
      <c r="N1664" s="127"/>
      <c r="O1664" s="127"/>
    </row>
    <row r="1665" spans="4:15" ht="15.75">
      <c r="D1665" s="128"/>
      <c r="E1665" s="128"/>
      <c r="I1665" s="127"/>
      <c r="J1665" s="127"/>
      <c r="K1665" s="127"/>
      <c r="N1665" s="127"/>
      <c r="O1665" s="127"/>
    </row>
    <row r="1666" spans="4:15" ht="15.75">
      <c r="D1666" s="128"/>
      <c r="E1666" s="128"/>
      <c r="I1666" s="127"/>
      <c r="J1666" s="127"/>
      <c r="K1666" s="127"/>
      <c r="N1666" s="127"/>
      <c r="O1666" s="127"/>
    </row>
    <row r="1667" spans="4:15" ht="15.75">
      <c r="D1667" s="128"/>
      <c r="E1667" s="128"/>
      <c r="I1667" s="127"/>
      <c r="J1667" s="127"/>
      <c r="K1667" s="127"/>
      <c r="N1667" s="127"/>
      <c r="O1667" s="127"/>
    </row>
    <row r="1668" spans="4:15" ht="15.75">
      <c r="D1668" s="128"/>
      <c r="E1668" s="128"/>
      <c r="I1668" s="127"/>
      <c r="J1668" s="127"/>
      <c r="K1668" s="127"/>
      <c r="N1668" s="127"/>
      <c r="O1668" s="127"/>
    </row>
    <row r="1669" spans="4:15" ht="15.75">
      <c r="D1669" s="128"/>
      <c r="E1669" s="128"/>
      <c r="I1669" s="127"/>
      <c r="J1669" s="127"/>
      <c r="K1669" s="127"/>
      <c r="N1669" s="127"/>
      <c r="O1669" s="127"/>
    </row>
    <row r="1670" spans="4:15" ht="15.75">
      <c r="D1670" s="128"/>
      <c r="E1670" s="128"/>
      <c r="I1670" s="127"/>
      <c r="J1670" s="127"/>
      <c r="K1670" s="127"/>
      <c r="N1670" s="127"/>
      <c r="O1670" s="127"/>
    </row>
    <row r="1671" spans="4:15" ht="15.75">
      <c r="D1671" s="128"/>
      <c r="E1671" s="128"/>
      <c r="I1671" s="127"/>
      <c r="J1671" s="127"/>
      <c r="K1671" s="127"/>
      <c r="N1671" s="127"/>
      <c r="O1671" s="127"/>
    </row>
    <row r="1672" spans="4:15" ht="15.75">
      <c r="D1672" s="128"/>
      <c r="E1672" s="128"/>
      <c r="I1672" s="127"/>
      <c r="J1672" s="127"/>
      <c r="K1672" s="127"/>
      <c r="N1672" s="127"/>
      <c r="O1672" s="127"/>
    </row>
    <row r="1673" spans="4:15" ht="15.75">
      <c r="D1673" s="128"/>
      <c r="E1673" s="128"/>
      <c r="I1673" s="127"/>
      <c r="J1673" s="127"/>
      <c r="K1673" s="127"/>
      <c r="N1673" s="127"/>
      <c r="O1673" s="127"/>
    </row>
    <row r="1674" spans="4:15" ht="15.75">
      <c r="D1674" s="128"/>
      <c r="E1674" s="128"/>
      <c r="I1674" s="127"/>
      <c r="J1674" s="127"/>
      <c r="K1674" s="127"/>
      <c r="N1674" s="127"/>
      <c r="O1674" s="127"/>
    </row>
    <row r="1675" spans="4:15" ht="15.75">
      <c r="D1675" s="128"/>
      <c r="E1675" s="128"/>
      <c r="I1675" s="127"/>
      <c r="J1675" s="127"/>
      <c r="K1675" s="127"/>
      <c r="N1675" s="127"/>
      <c r="O1675" s="127"/>
    </row>
    <row r="1676" spans="4:15" ht="15.75">
      <c r="D1676" s="128"/>
      <c r="E1676" s="128"/>
      <c r="I1676" s="127"/>
      <c r="J1676" s="127"/>
      <c r="K1676" s="127"/>
      <c r="N1676" s="127"/>
      <c r="O1676" s="127"/>
    </row>
    <row r="1677" spans="4:15" ht="15.75">
      <c r="D1677" s="128"/>
      <c r="E1677" s="128"/>
      <c r="I1677" s="127"/>
      <c r="J1677" s="127"/>
      <c r="K1677" s="127"/>
      <c r="N1677" s="127"/>
      <c r="O1677" s="127"/>
    </row>
    <row r="1678" spans="4:15" ht="15.75">
      <c r="D1678" s="128"/>
      <c r="E1678" s="128"/>
      <c r="I1678" s="127"/>
      <c r="J1678" s="127"/>
      <c r="K1678" s="127"/>
      <c r="N1678" s="127"/>
      <c r="O1678" s="127"/>
    </row>
    <row r="1679" spans="4:15" ht="15.75">
      <c r="D1679" s="128"/>
      <c r="E1679" s="128"/>
      <c r="I1679" s="127"/>
      <c r="J1679" s="127"/>
      <c r="K1679" s="127"/>
      <c r="N1679" s="127"/>
      <c r="O1679" s="127"/>
    </row>
    <row r="1680" spans="4:15" ht="15.75">
      <c r="D1680" s="128"/>
      <c r="E1680" s="128"/>
      <c r="I1680" s="127"/>
      <c r="J1680" s="127"/>
      <c r="K1680" s="127"/>
      <c r="N1680" s="127"/>
      <c r="O1680" s="127"/>
    </row>
    <row r="1681" spans="4:15" ht="15.75">
      <c r="D1681" s="128"/>
      <c r="E1681" s="128"/>
      <c r="I1681" s="127"/>
      <c r="J1681" s="127"/>
      <c r="K1681" s="127"/>
      <c r="N1681" s="127"/>
      <c r="O1681" s="127"/>
    </row>
    <row r="1682" spans="4:15" ht="15.75">
      <c r="D1682" s="128"/>
      <c r="E1682" s="128"/>
      <c r="I1682" s="127"/>
      <c r="J1682" s="127"/>
      <c r="K1682" s="127"/>
      <c r="N1682" s="127"/>
      <c r="O1682" s="127"/>
    </row>
    <row r="1683" spans="4:15" ht="15.75">
      <c r="D1683" s="128"/>
      <c r="E1683" s="128"/>
      <c r="I1683" s="127"/>
      <c r="J1683" s="127"/>
      <c r="K1683" s="127"/>
      <c r="N1683" s="127"/>
      <c r="O1683" s="127"/>
    </row>
    <row r="1684" spans="4:15" ht="15.75">
      <c r="D1684" s="128"/>
      <c r="E1684" s="128"/>
      <c r="I1684" s="127"/>
      <c r="J1684" s="127"/>
      <c r="K1684" s="127"/>
      <c r="N1684" s="127"/>
      <c r="O1684" s="127"/>
    </row>
    <row r="1685" spans="4:15" ht="15.75">
      <c r="D1685" s="128"/>
      <c r="E1685" s="128"/>
      <c r="I1685" s="127"/>
      <c r="J1685" s="127"/>
      <c r="K1685" s="127"/>
      <c r="N1685" s="127"/>
      <c r="O1685" s="127"/>
    </row>
    <row r="1686" spans="4:15" ht="15.75">
      <c r="D1686" s="128"/>
      <c r="E1686" s="128"/>
      <c r="I1686" s="127"/>
      <c r="J1686" s="127"/>
      <c r="K1686" s="127"/>
      <c r="N1686" s="127"/>
      <c r="O1686" s="127"/>
    </row>
    <row r="1687" spans="4:15" ht="15.75">
      <c r="D1687" s="128"/>
      <c r="E1687" s="128"/>
      <c r="I1687" s="127"/>
      <c r="J1687" s="127"/>
      <c r="K1687" s="127"/>
      <c r="N1687" s="127"/>
      <c r="O1687" s="127"/>
    </row>
    <row r="1688" spans="4:15" ht="15.75">
      <c r="D1688" s="128"/>
      <c r="E1688" s="128"/>
      <c r="I1688" s="127"/>
      <c r="J1688" s="127"/>
      <c r="K1688" s="127"/>
      <c r="N1688" s="127"/>
      <c r="O1688" s="127"/>
    </row>
    <row r="1689" spans="4:15" ht="15.75">
      <c r="D1689" s="128"/>
      <c r="E1689" s="128"/>
      <c r="I1689" s="127"/>
      <c r="J1689" s="127"/>
      <c r="K1689" s="127"/>
      <c r="N1689" s="127"/>
      <c r="O1689" s="127"/>
    </row>
    <row r="1690" spans="4:15" ht="15.75">
      <c r="D1690" s="128"/>
      <c r="E1690" s="128"/>
      <c r="I1690" s="127"/>
      <c r="J1690" s="127"/>
      <c r="K1690" s="127"/>
      <c r="N1690" s="127"/>
      <c r="O1690" s="127"/>
    </row>
    <row r="1691" spans="4:15" ht="15.75">
      <c r="D1691" s="128"/>
      <c r="E1691" s="128"/>
      <c r="I1691" s="127"/>
      <c r="J1691" s="127"/>
      <c r="K1691" s="127"/>
      <c r="N1691" s="127"/>
      <c r="O1691" s="127"/>
    </row>
    <row r="1692" spans="4:15" ht="15.75">
      <c r="D1692" s="128"/>
      <c r="E1692" s="128"/>
      <c r="I1692" s="127"/>
      <c r="J1692" s="127"/>
      <c r="K1692" s="127"/>
      <c r="N1692" s="127"/>
      <c r="O1692" s="127"/>
    </row>
    <row r="1693" spans="4:15" ht="15.75">
      <c r="D1693" s="128"/>
      <c r="E1693" s="128"/>
      <c r="I1693" s="127"/>
      <c r="J1693" s="127"/>
      <c r="K1693" s="127"/>
      <c r="N1693" s="127"/>
      <c r="O1693" s="127"/>
    </row>
    <row r="1694" spans="4:15" ht="15.75">
      <c r="D1694" s="128"/>
      <c r="E1694" s="128"/>
      <c r="I1694" s="127"/>
      <c r="J1694" s="127"/>
      <c r="K1694" s="127"/>
      <c r="N1694" s="127"/>
      <c r="O1694" s="127"/>
    </row>
    <row r="1695" spans="4:15" ht="15.75">
      <c r="D1695" s="128"/>
      <c r="E1695" s="128"/>
      <c r="I1695" s="127"/>
      <c r="J1695" s="127"/>
      <c r="K1695" s="127"/>
      <c r="N1695" s="127"/>
      <c r="O1695" s="127"/>
    </row>
    <row r="1696" spans="4:15" ht="15.75">
      <c r="D1696" s="128"/>
      <c r="E1696" s="128"/>
      <c r="I1696" s="127"/>
      <c r="J1696" s="127"/>
      <c r="K1696" s="127"/>
      <c r="N1696" s="127"/>
      <c r="O1696" s="127"/>
    </row>
    <row r="1697" spans="4:15" ht="15.75">
      <c r="D1697" s="128"/>
      <c r="E1697" s="128"/>
      <c r="I1697" s="127"/>
      <c r="J1697" s="127"/>
      <c r="K1697" s="127"/>
      <c r="N1697" s="127"/>
      <c r="O1697" s="127"/>
    </row>
    <row r="1698" spans="4:15" ht="15.75">
      <c r="D1698" s="128"/>
      <c r="E1698" s="128"/>
      <c r="I1698" s="127"/>
      <c r="J1698" s="127"/>
      <c r="K1698" s="127"/>
      <c r="N1698" s="127"/>
      <c r="O1698" s="127"/>
    </row>
    <row r="1699" spans="4:15" ht="15.75">
      <c r="D1699" s="128"/>
      <c r="E1699" s="128"/>
      <c r="I1699" s="127"/>
      <c r="J1699" s="127"/>
      <c r="K1699" s="127"/>
      <c r="N1699" s="127"/>
      <c r="O1699" s="127"/>
    </row>
    <row r="1700" spans="4:15" ht="15.75">
      <c r="D1700" s="128"/>
      <c r="E1700" s="128"/>
      <c r="I1700" s="127"/>
      <c r="J1700" s="127"/>
      <c r="K1700" s="127"/>
      <c r="N1700" s="127"/>
      <c r="O1700" s="127"/>
    </row>
    <row r="1701" spans="4:15" ht="15.75">
      <c r="D1701" s="128"/>
      <c r="E1701" s="128"/>
      <c r="I1701" s="127"/>
      <c r="J1701" s="127"/>
      <c r="K1701" s="127"/>
      <c r="N1701" s="127"/>
      <c r="O1701" s="127"/>
    </row>
    <row r="1702" spans="4:15" ht="15.75">
      <c r="D1702" s="128"/>
      <c r="E1702" s="128"/>
      <c r="I1702" s="127"/>
      <c r="J1702" s="127"/>
      <c r="K1702" s="127"/>
      <c r="N1702" s="127"/>
      <c r="O1702" s="127"/>
    </row>
    <row r="1703" spans="4:15" ht="15.75">
      <c r="D1703" s="128"/>
      <c r="E1703" s="128"/>
      <c r="I1703" s="127"/>
      <c r="J1703" s="127"/>
      <c r="K1703" s="127"/>
      <c r="N1703" s="127"/>
      <c r="O1703" s="127"/>
    </row>
    <row r="1704" spans="4:15" ht="15.75">
      <c r="D1704" s="128"/>
      <c r="E1704" s="128"/>
      <c r="I1704" s="127"/>
      <c r="J1704" s="127"/>
      <c r="K1704" s="127"/>
      <c r="N1704" s="127"/>
      <c r="O1704" s="127"/>
    </row>
    <row r="1705" spans="4:15" ht="15.75">
      <c r="D1705" s="128"/>
      <c r="E1705" s="128"/>
      <c r="I1705" s="127"/>
      <c r="J1705" s="127"/>
      <c r="K1705" s="127"/>
      <c r="N1705" s="127"/>
      <c r="O1705" s="127"/>
    </row>
    <row r="1706" spans="4:15" ht="15.75">
      <c r="D1706" s="128"/>
      <c r="E1706" s="128"/>
      <c r="I1706" s="127"/>
      <c r="J1706" s="127"/>
      <c r="K1706" s="127"/>
      <c r="N1706" s="127"/>
      <c r="O1706" s="127"/>
    </row>
    <row r="1707" spans="4:15" ht="15.75">
      <c r="D1707" s="128"/>
      <c r="E1707" s="128"/>
      <c r="I1707" s="127"/>
      <c r="J1707" s="127"/>
      <c r="K1707" s="127"/>
      <c r="N1707" s="127"/>
      <c r="O1707" s="127"/>
    </row>
    <row r="1708" spans="4:15" ht="15.75">
      <c r="D1708" s="128"/>
      <c r="E1708" s="128"/>
      <c r="I1708" s="127"/>
      <c r="J1708" s="127"/>
      <c r="K1708" s="127"/>
      <c r="N1708" s="127"/>
      <c r="O1708" s="127"/>
    </row>
    <row r="1709" spans="4:15" ht="15.75">
      <c r="D1709" s="128"/>
      <c r="E1709" s="128"/>
      <c r="I1709" s="127"/>
      <c r="J1709" s="127"/>
      <c r="K1709" s="127"/>
      <c r="N1709" s="127"/>
      <c r="O1709" s="127"/>
    </row>
    <row r="1710" spans="4:15" ht="15.75">
      <c r="D1710" s="128"/>
      <c r="E1710" s="128"/>
      <c r="I1710" s="127"/>
      <c r="J1710" s="127"/>
      <c r="K1710" s="127"/>
      <c r="N1710" s="127"/>
      <c r="O1710" s="127"/>
    </row>
    <row r="1711" spans="4:15" ht="15.75">
      <c r="D1711" s="128"/>
      <c r="E1711" s="128"/>
      <c r="I1711" s="127"/>
      <c r="J1711" s="127"/>
      <c r="K1711" s="127"/>
      <c r="N1711" s="127"/>
      <c r="O1711" s="127"/>
    </row>
    <row r="1712" spans="4:15" ht="15.75">
      <c r="D1712" s="128"/>
      <c r="E1712" s="128"/>
      <c r="I1712" s="127"/>
      <c r="J1712" s="127"/>
      <c r="K1712" s="127"/>
      <c r="N1712" s="127"/>
      <c r="O1712" s="127"/>
    </row>
    <row r="1713" spans="4:15" ht="15.75">
      <c r="D1713" s="128"/>
      <c r="E1713" s="128"/>
      <c r="I1713" s="127"/>
      <c r="J1713" s="127"/>
      <c r="K1713" s="127"/>
      <c r="N1713" s="127"/>
      <c r="O1713" s="127"/>
    </row>
    <row r="1714" spans="4:15" ht="15.75">
      <c r="D1714" s="128"/>
      <c r="E1714" s="128"/>
      <c r="I1714" s="127"/>
      <c r="J1714" s="127"/>
      <c r="K1714" s="127"/>
      <c r="N1714" s="127"/>
      <c r="O1714" s="127"/>
    </row>
    <row r="1715" spans="4:15" ht="15.75">
      <c r="D1715" s="128"/>
      <c r="E1715" s="128"/>
      <c r="I1715" s="127"/>
      <c r="J1715" s="127"/>
      <c r="K1715" s="127"/>
      <c r="N1715" s="127"/>
      <c r="O1715" s="127"/>
    </row>
    <row r="1716" spans="4:15" ht="15.75">
      <c r="D1716" s="128"/>
      <c r="E1716" s="128"/>
      <c r="I1716" s="127"/>
      <c r="J1716" s="127"/>
      <c r="K1716" s="127"/>
      <c r="N1716" s="127"/>
      <c r="O1716" s="127"/>
    </row>
    <row r="1717" spans="4:15" ht="15.75">
      <c r="D1717" s="128"/>
      <c r="E1717" s="128"/>
      <c r="I1717" s="127"/>
      <c r="J1717" s="127"/>
      <c r="K1717" s="127"/>
      <c r="N1717" s="127"/>
      <c r="O1717" s="127"/>
    </row>
    <row r="1718" spans="4:15" ht="15.75">
      <c r="D1718" s="128"/>
      <c r="E1718" s="128"/>
      <c r="I1718" s="127"/>
      <c r="J1718" s="127"/>
      <c r="K1718" s="127"/>
      <c r="N1718" s="127"/>
      <c r="O1718" s="127"/>
    </row>
    <row r="1719" spans="4:15" ht="15.75">
      <c r="D1719" s="128"/>
      <c r="E1719" s="128"/>
      <c r="I1719" s="127"/>
      <c r="J1719" s="127"/>
      <c r="K1719" s="127"/>
      <c r="N1719" s="127"/>
      <c r="O1719" s="127"/>
    </row>
    <row r="1720" spans="4:15" ht="15.75">
      <c r="D1720" s="128"/>
      <c r="E1720" s="128"/>
      <c r="I1720" s="127"/>
      <c r="J1720" s="127"/>
      <c r="K1720" s="127"/>
      <c r="N1720" s="127"/>
      <c r="O1720" s="127"/>
    </row>
    <row r="1721" spans="4:15" ht="15.75">
      <c r="D1721" s="128"/>
      <c r="E1721" s="128"/>
      <c r="I1721" s="127"/>
      <c r="J1721" s="127"/>
      <c r="K1721" s="127"/>
      <c r="N1721" s="127"/>
      <c r="O1721" s="127"/>
    </row>
    <row r="1722" spans="4:15" ht="15.75">
      <c r="D1722" s="128"/>
      <c r="E1722" s="128"/>
      <c r="I1722" s="127"/>
      <c r="J1722" s="127"/>
      <c r="K1722" s="127"/>
      <c r="N1722" s="127"/>
      <c r="O1722" s="127"/>
    </row>
    <row r="1723" spans="4:15" ht="15.75">
      <c r="D1723" s="128"/>
      <c r="E1723" s="128"/>
      <c r="I1723" s="127"/>
      <c r="J1723" s="127"/>
      <c r="K1723" s="127"/>
      <c r="N1723" s="127"/>
      <c r="O1723" s="127"/>
    </row>
    <row r="1724" spans="4:15" ht="15.75">
      <c r="D1724" s="128"/>
      <c r="E1724" s="128"/>
      <c r="I1724" s="127"/>
      <c r="J1724" s="127"/>
      <c r="K1724" s="127"/>
      <c r="N1724" s="127"/>
      <c r="O1724" s="127"/>
    </row>
    <row r="1725" spans="4:15" ht="15.75">
      <c r="D1725" s="128"/>
      <c r="E1725" s="128"/>
      <c r="I1725" s="127"/>
      <c r="J1725" s="127"/>
      <c r="K1725" s="127"/>
      <c r="N1725" s="127"/>
      <c r="O1725" s="127"/>
    </row>
    <row r="1726" spans="4:15" ht="15.75">
      <c r="D1726" s="128"/>
      <c r="E1726" s="128"/>
      <c r="I1726" s="127"/>
      <c r="J1726" s="127"/>
      <c r="K1726" s="127"/>
      <c r="N1726" s="127"/>
      <c r="O1726" s="127"/>
    </row>
    <row r="1727" spans="4:15" ht="15.75">
      <c r="D1727" s="128"/>
      <c r="E1727" s="128"/>
      <c r="I1727" s="127"/>
      <c r="J1727" s="127"/>
      <c r="K1727" s="127"/>
      <c r="N1727" s="127"/>
      <c r="O1727" s="127"/>
    </row>
    <row r="1728" spans="4:15" ht="15.75">
      <c r="D1728" s="128"/>
      <c r="E1728" s="128"/>
      <c r="I1728" s="127"/>
      <c r="J1728" s="127"/>
      <c r="K1728" s="127"/>
      <c r="N1728" s="127"/>
      <c r="O1728" s="127"/>
    </row>
    <row r="1729" spans="4:15" ht="15.75">
      <c r="D1729" s="128"/>
      <c r="E1729" s="128"/>
      <c r="I1729" s="127"/>
      <c r="J1729" s="127"/>
      <c r="K1729" s="127"/>
      <c r="N1729" s="127"/>
      <c r="O1729" s="127"/>
    </row>
    <row r="1730" spans="4:15" ht="15.75">
      <c r="D1730" s="128"/>
      <c r="E1730" s="128"/>
      <c r="I1730" s="127"/>
      <c r="J1730" s="127"/>
      <c r="K1730" s="127"/>
      <c r="N1730" s="127"/>
      <c r="O1730" s="127"/>
    </row>
    <row r="1731" spans="4:15" ht="15.75">
      <c r="D1731" s="128"/>
      <c r="E1731" s="128"/>
      <c r="I1731" s="127"/>
      <c r="J1731" s="127"/>
      <c r="K1731" s="127"/>
      <c r="N1731" s="127"/>
      <c r="O1731" s="127"/>
    </row>
    <row r="1732" spans="4:15" ht="15.75">
      <c r="D1732" s="128"/>
      <c r="E1732" s="128"/>
      <c r="I1732" s="127"/>
      <c r="J1732" s="127"/>
      <c r="K1732" s="127"/>
      <c r="N1732" s="127"/>
      <c r="O1732" s="127"/>
    </row>
    <row r="1733" spans="4:15" ht="15.75">
      <c r="D1733" s="128"/>
      <c r="E1733" s="128"/>
      <c r="I1733" s="127"/>
      <c r="J1733" s="127"/>
      <c r="K1733" s="127"/>
      <c r="N1733" s="127"/>
      <c r="O1733" s="127"/>
    </row>
    <row r="1734" spans="4:15" ht="15.75">
      <c r="D1734" s="128"/>
      <c r="E1734" s="128"/>
      <c r="I1734" s="127"/>
      <c r="J1734" s="127"/>
      <c r="K1734" s="127"/>
      <c r="N1734" s="127"/>
      <c r="O1734" s="127"/>
    </row>
    <row r="1735" spans="4:15" ht="15.75">
      <c r="D1735" s="128"/>
      <c r="E1735" s="128"/>
      <c r="I1735" s="127"/>
      <c r="J1735" s="127"/>
      <c r="K1735" s="127"/>
      <c r="N1735" s="127"/>
      <c r="O1735" s="127"/>
    </row>
    <row r="1736" spans="4:15" ht="15.75">
      <c r="D1736" s="128"/>
      <c r="E1736" s="128"/>
      <c r="I1736" s="127"/>
      <c r="J1736" s="127"/>
      <c r="K1736" s="127"/>
      <c r="N1736" s="127"/>
      <c r="O1736" s="127"/>
    </row>
    <row r="1737" spans="4:15" ht="15.75">
      <c r="D1737" s="128"/>
      <c r="E1737" s="128"/>
      <c r="I1737" s="127"/>
      <c r="J1737" s="127"/>
      <c r="K1737" s="127"/>
      <c r="N1737" s="127"/>
      <c r="O1737" s="127"/>
    </row>
    <row r="1738" spans="4:15" ht="15.75">
      <c r="D1738" s="128"/>
      <c r="E1738" s="128"/>
      <c r="I1738" s="127"/>
      <c r="J1738" s="127"/>
      <c r="K1738" s="127"/>
      <c r="N1738" s="127"/>
      <c r="O1738" s="127"/>
    </row>
    <row r="1739" spans="4:15" ht="15.75">
      <c r="D1739" s="128"/>
      <c r="E1739" s="128"/>
      <c r="I1739" s="127"/>
      <c r="J1739" s="127"/>
      <c r="K1739" s="127"/>
      <c r="N1739" s="127"/>
      <c r="O1739" s="127"/>
    </row>
    <row r="1740" spans="4:15" ht="15.75">
      <c r="D1740" s="128"/>
      <c r="E1740" s="128"/>
      <c r="I1740" s="127"/>
      <c r="J1740" s="127"/>
      <c r="K1740" s="127"/>
      <c r="N1740" s="127"/>
      <c r="O1740" s="127"/>
    </row>
    <row r="1741" spans="4:15" ht="15.75">
      <c r="D1741" s="128"/>
      <c r="E1741" s="128"/>
      <c r="I1741" s="127"/>
      <c r="J1741" s="127"/>
      <c r="K1741" s="127"/>
      <c r="N1741" s="127"/>
      <c r="O1741" s="127"/>
    </row>
    <row r="1742" spans="4:15" ht="15.75">
      <c r="D1742" s="128"/>
      <c r="E1742" s="128"/>
      <c r="I1742" s="127"/>
      <c r="J1742" s="127"/>
      <c r="K1742" s="127"/>
      <c r="N1742" s="127"/>
      <c r="O1742" s="127"/>
    </row>
    <row r="1743" spans="4:15" ht="15.75">
      <c r="D1743" s="128"/>
      <c r="E1743" s="128"/>
      <c r="I1743" s="127"/>
      <c r="J1743" s="127"/>
      <c r="K1743" s="127"/>
      <c r="N1743" s="127"/>
      <c r="O1743" s="127"/>
    </row>
    <row r="1744" spans="4:15" ht="15.75">
      <c r="D1744" s="128"/>
      <c r="E1744" s="128"/>
      <c r="I1744" s="127"/>
      <c r="J1744" s="127"/>
      <c r="K1744" s="127"/>
      <c r="N1744" s="127"/>
      <c r="O1744" s="127"/>
    </row>
    <row r="1745" spans="4:15" ht="15.75">
      <c r="D1745" s="128"/>
      <c r="E1745" s="128"/>
      <c r="I1745" s="127"/>
      <c r="J1745" s="127"/>
      <c r="K1745" s="127"/>
      <c r="N1745" s="127"/>
      <c r="O1745" s="127"/>
    </row>
    <row r="1746" spans="4:15" ht="15.75">
      <c r="D1746" s="128"/>
      <c r="E1746" s="128"/>
      <c r="I1746" s="127"/>
      <c r="J1746" s="127"/>
      <c r="K1746" s="127"/>
      <c r="N1746" s="127"/>
      <c r="O1746" s="127"/>
    </row>
    <row r="1747" spans="4:15" ht="15.75">
      <c r="D1747" s="128"/>
      <c r="E1747" s="128"/>
      <c r="I1747" s="127"/>
      <c r="J1747" s="127"/>
      <c r="K1747" s="127"/>
      <c r="N1747" s="127"/>
      <c r="O1747" s="127"/>
    </row>
    <row r="1748" spans="4:15" ht="15.75">
      <c r="D1748" s="128"/>
      <c r="E1748" s="128"/>
      <c r="I1748" s="127"/>
      <c r="J1748" s="127"/>
      <c r="K1748" s="127"/>
      <c r="N1748" s="127"/>
      <c r="O1748" s="127"/>
    </row>
    <row r="1749" spans="4:15" ht="15.75">
      <c r="D1749" s="128"/>
      <c r="E1749" s="128"/>
      <c r="I1749" s="127"/>
      <c r="J1749" s="127"/>
      <c r="K1749" s="127"/>
      <c r="N1749" s="127"/>
      <c r="O1749" s="127"/>
    </row>
    <row r="1750" spans="4:15" ht="15.75">
      <c r="D1750" s="128"/>
      <c r="E1750" s="128"/>
      <c r="I1750" s="127"/>
      <c r="J1750" s="127"/>
      <c r="K1750" s="127"/>
      <c r="N1750" s="127"/>
      <c r="O1750" s="127"/>
    </row>
    <row r="1751" spans="4:15" ht="15.75">
      <c r="D1751" s="128"/>
      <c r="E1751" s="128"/>
      <c r="I1751" s="127"/>
      <c r="J1751" s="127"/>
      <c r="K1751" s="127"/>
      <c r="N1751" s="127"/>
      <c r="O1751" s="127"/>
    </row>
    <row r="1752" spans="4:15" ht="15.75">
      <c r="D1752" s="128"/>
      <c r="E1752" s="128"/>
      <c r="I1752" s="127"/>
      <c r="J1752" s="127"/>
      <c r="K1752" s="127"/>
      <c r="N1752" s="127"/>
      <c r="O1752" s="127"/>
    </row>
    <row r="1753" spans="4:15" ht="15.75">
      <c r="D1753" s="128"/>
      <c r="E1753" s="128"/>
      <c r="I1753" s="127"/>
      <c r="J1753" s="127"/>
      <c r="K1753" s="127"/>
      <c r="N1753" s="127"/>
      <c r="O1753" s="127"/>
    </row>
    <row r="1754" spans="4:15" ht="15.75">
      <c r="D1754" s="128"/>
      <c r="E1754" s="128"/>
      <c r="I1754" s="127"/>
      <c r="J1754" s="127"/>
      <c r="K1754" s="127"/>
      <c r="N1754" s="127"/>
      <c r="O1754" s="127"/>
    </row>
    <row r="1755" spans="4:15" ht="15.75">
      <c r="D1755" s="128"/>
      <c r="E1755" s="128"/>
      <c r="I1755" s="127"/>
      <c r="J1755" s="127"/>
      <c r="K1755" s="127"/>
      <c r="N1755" s="127"/>
      <c r="O1755" s="127"/>
    </row>
    <row r="1756" spans="4:15" ht="15.75">
      <c r="D1756" s="128"/>
      <c r="E1756" s="128"/>
      <c r="I1756" s="127"/>
      <c r="J1756" s="127"/>
      <c r="K1756" s="127"/>
      <c r="N1756" s="127"/>
      <c r="O1756" s="127"/>
    </row>
    <row r="1757" spans="4:15" ht="15.75">
      <c r="D1757" s="128"/>
      <c r="E1757" s="128"/>
      <c r="I1757" s="127"/>
      <c r="J1757" s="127"/>
      <c r="K1757" s="127"/>
      <c r="N1757" s="127"/>
      <c r="O1757" s="127"/>
    </row>
    <row r="1758" spans="4:15" ht="15.75">
      <c r="D1758" s="128"/>
      <c r="E1758" s="128"/>
      <c r="I1758" s="127"/>
      <c r="J1758" s="127"/>
      <c r="K1758" s="127"/>
      <c r="N1758" s="127"/>
      <c r="O1758" s="127"/>
    </row>
    <row r="1759" spans="4:15" ht="15.75">
      <c r="D1759" s="128"/>
      <c r="E1759" s="128"/>
      <c r="I1759" s="127"/>
      <c r="J1759" s="127"/>
      <c r="K1759" s="127"/>
      <c r="N1759" s="127"/>
      <c r="O1759" s="127"/>
    </row>
    <row r="1760" spans="4:15" ht="15.75">
      <c r="D1760" s="128"/>
      <c r="E1760" s="128"/>
      <c r="I1760" s="127"/>
      <c r="J1760" s="127"/>
      <c r="K1760" s="127"/>
      <c r="N1760" s="127"/>
      <c r="O1760" s="127"/>
    </row>
    <row r="1761" spans="4:15" ht="15.75">
      <c r="D1761" s="128"/>
      <c r="E1761" s="128"/>
      <c r="I1761" s="127"/>
      <c r="J1761" s="127"/>
      <c r="K1761" s="127"/>
      <c r="N1761" s="127"/>
      <c r="O1761" s="127"/>
    </row>
    <row r="1762" spans="4:15" ht="15.75">
      <c r="D1762" s="128"/>
      <c r="E1762" s="128"/>
      <c r="I1762" s="127"/>
      <c r="J1762" s="127"/>
      <c r="K1762" s="127"/>
      <c r="N1762" s="127"/>
      <c r="O1762" s="127"/>
    </row>
    <row r="1763" spans="4:15" ht="15.75">
      <c r="D1763" s="128"/>
      <c r="E1763" s="128"/>
      <c r="I1763" s="127"/>
      <c r="J1763" s="127"/>
      <c r="K1763" s="127"/>
      <c r="N1763" s="127"/>
      <c r="O1763" s="127"/>
    </row>
    <row r="1764" spans="4:15" ht="15.75">
      <c r="D1764" s="128"/>
      <c r="E1764" s="128"/>
      <c r="I1764" s="127"/>
      <c r="J1764" s="127"/>
      <c r="K1764" s="127"/>
      <c r="N1764" s="127"/>
      <c r="O1764" s="127"/>
    </row>
    <row r="1765" spans="4:15" ht="15.75">
      <c r="D1765" s="128"/>
      <c r="E1765" s="128"/>
      <c r="I1765" s="127"/>
      <c r="J1765" s="127"/>
      <c r="K1765" s="127"/>
      <c r="N1765" s="127"/>
      <c r="O1765" s="127"/>
    </row>
    <row r="1766" spans="4:15" ht="15.75">
      <c r="D1766" s="128"/>
      <c r="E1766" s="128"/>
      <c r="I1766" s="127"/>
      <c r="J1766" s="127"/>
      <c r="K1766" s="127"/>
      <c r="N1766" s="127"/>
      <c r="O1766" s="127"/>
    </row>
    <row r="1767" spans="4:15" ht="15.75">
      <c r="D1767" s="128"/>
      <c r="E1767" s="128"/>
      <c r="I1767" s="127"/>
      <c r="J1767" s="127"/>
      <c r="K1767" s="127"/>
      <c r="N1767" s="127"/>
      <c r="O1767" s="127"/>
    </row>
    <row r="1768" spans="4:15" ht="15.75">
      <c r="D1768" s="128"/>
      <c r="E1768" s="128"/>
      <c r="I1768" s="127"/>
      <c r="J1768" s="127"/>
      <c r="K1768" s="127"/>
      <c r="N1768" s="127"/>
      <c r="O1768" s="127"/>
    </row>
    <row r="1769" spans="4:15" ht="15.75">
      <c r="D1769" s="128"/>
      <c r="E1769" s="128"/>
      <c r="I1769" s="127"/>
      <c r="J1769" s="127"/>
      <c r="K1769" s="127"/>
      <c r="N1769" s="127"/>
      <c r="O1769" s="127"/>
    </row>
    <row r="1770" spans="4:15" ht="15.75">
      <c r="D1770" s="128"/>
      <c r="E1770" s="128"/>
      <c r="I1770" s="127"/>
      <c r="J1770" s="127"/>
      <c r="K1770" s="127"/>
      <c r="N1770" s="127"/>
      <c r="O1770" s="127"/>
    </row>
    <row r="1771" spans="4:15" ht="15.75">
      <c r="D1771" s="128"/>
      <c r="E1771" s="128"/>
      <c r="I1771" s="127"/>
      <c r="J1771" s="127"/>
      <c r="K1771" s="127"/>
      <c r="N1771" s="127"/>
      <c r="O1771" s="127"/>
    </row>
    <row r="1772" spans="4:15" ht="15.75">
      <c r="D1772" s="128"/>
      <c r="E1772" s="128"/>
      <c r="I1772" s="127"/>
      <c r="J1772" s="127"/>
      <c r="K1772" s="127"/>
      <c r="N1772" s="127"/>
      <c r="O1772" s="127"/>
    </row>
    <row r="1773" spans="4:15" ht="15.75">
      <c r="D1773" s="128"/>
      <c r="E1773" s="128"/>
      <c r="I1773" s="127"/>
      <c r="J1773" s="127"/>
      <c r="K1773" s="127"/>
      <c r="N1773" s="127"/>
      <c r="O1773" s="127"/>
    </row>
    <row r="1774" spans="4:15" ht="15.75">
      <c r="D1774" s="128"/>
      <c r="E1774" s="128"/>
      <c r="I1774" s="127"/>
      <c r="J1774" s="127"/>
      <c r="K1774" s="127"/>
      <c r="N1774" s="127"/>
      <c r="O1774" s="127"/>
    </row>
    <row r="1775" spans="4:15" ht="15.75">
      <c r="D1775" s="128"/>
      <c r="E1775" s="128"/>
      <c r="I1775" s="127"/>
      <c r="J1775" s="127"/>
      <c r="K1775" s="127"/>
      <c r="N1775" s="127"/>
      <c r="O1775" s="127"/>
    </row>
    <row r="1776" spans="4:15" ht="15.75">
      <c r="D1776" s="128"/>
      <c r="E1776" s="128"/>
      <c r="I1776" s="127"/>
      <c r="J1776" s="127"/>
      <c r="K1776" s="127"/>
      <c r="N1776" s="127"/>
      <c r="O1776" s="127"/>
    </row>
    <row r="1777" spans="4:15" ht="15.75">
      <c r="D1777" s="128"/>
      <c r="E1777" s="128"/>
      <c r="I1777" s="127"/>
      <c r="J1777" s="127"/>
      <c r="K1777" s="127"/>
      <c r="N1777" s="127"/>
      <c r="O1777" s="127"/>
    </row>
    <row r="1778" spans="4:15" ht="15.75">
      <c r="D1778" s="128"/>
      <c r="E1778" s="128"/>
      <c r="I1778" s="127"/>
      <c r="J1778" s="127"/>
      <c r="K1778" s="127"/>
      <c r="N1778" s="127"/>
      <c r="O1778" s="127"/>
    </row>
    <row r="1779" spans="4:15" ht="15.75">
      <c r="D1779" s="128"/>
      <c r="E1779" s="128"/>
      <c r="I1779" s="127"/>
      <c r="J1779" s="127"/>
      <c r="K1779" s="127"/>
      <c r="N1779" s="127"/>
      <c r="O1779" s="127"/>
    </row>
    <row r="1780" spans="4:15" ht="15.75">
      <c r="D1780" s="128"/>
      <c r="E1780" s="128"/>
      <c r="I1780" s="127"/>
      <c r="J1780" s="127"/>
      <c r="K1780" s="127"/>
      <c r="N1780" s="127"/>
      <c r="O1780" s="127"/>
    </row>
    <row r="1781" spans="4:15" ht="15.75">
      <c r="D1781" s="128"/>
      <c r="E1781" s="128"/>
      <c r="I1781" s="127"/>
      <c r="J1781" s="127"/>
      <c r="K1781" s="127"/>
      <c r="N1781" s="127"/>
      <c r="O1781" s="127"/>
    </row>
    <row r="1782" spans="4:15" ht="15.75">
      <c r="D1782" s="128"/>
      <c r="E1782" s="128"/>
      <c r="I1782" s="127"/>
      <c r="J1782" s="127"/>
      <c r="K1782" s="127"/>
      <c r="N1782" s="127"/>
      <c r="O1782" s="127"/>
    </row>
    <row r="1783" spans="4:15" ht="15.75">
      <c r="D1783" s="128"/>
      <c r="E1783" s="128"/>
      <c r="I1783" s="127"/>
      <c r="J1783" s="127"/>
      <c r="K1783" s="127"/>
      <c r="N1783" s="127"/>
      <c r="O1783" s="127"/>
    </row>
    <row r="1784" spans="4:15" ht="15.75">
      <c r="D1784" s="128"/>
      <c r="E1784" s="128"/>
      <c r="I1784" s="127"/>
      <c r="J1784" s="127"/>
      <c r="K1784" s="127"/>
      <c r="N1784" s="127"/>
      <c r="O1784" s="127"/>
    </row>
    <row r="1785" spans="4:15" ht="15.75">
      <c r="D1785" s="128"/>
      <c r="E1785" s="128"/>
      <c r="I1785" s="127"/>
      <c r="J1785" s="127"/>
      <c r="K1785" s="127"/>
      <c r="N1785" s="127"/>
      <c r="O1785" s="127"/>
    </row>
    <row r="1786" spans="4:15" ht="15.75">
      <c r="D1786" s="128"/>
      <c r="E1786" s="128"/>
      <c r="I1786" s="127"/>
      <c r="J1786" s="127"/>
      <c r="K1786" s="127"/>
      <c r="N1786" s="127"/>
      <c r="O1786" s="127"/>
    </row>
    <row r="1787" spans="4:15" ht="15.75">
      <c r="D1787" s="128"/>
      <c r="E1787" s="128"/>
      <c r="I1787" s="127"/>
      <c r="J1787" s="127"/>
      <c r="K1787" s="127"/>
      <c r="N1787" s="127"/>
      <c r="O1787" s="127"/>
    </row>
    <row r="1788" spans="4:15" ht="15.75">
      <c r="D1788" s="128"/>
      <c r="E1788" s="128"/>
      <c r="I1788" s="127"/>
      <c r="J1788" s="127"/>
      <c r="K1788" s="127"/>
      <c r="N1788" s="127"/>
      <c r="O1788" s="127"/>
    </row>
    <row r="1789" spans="4:15" ht="15.75">
      <c r="D1789" s="128"/>
      <c r="E1789" s="128"/>
      <c r="I1789" s="127"/>
      <c r="J1789" s="127"/>
      <c r="K1789" s="127"/>
      <c r="N1789" s="127"/>
      <c r="O1789" s="127"/>
    </row>
    <row r="1790" spans="4:15" ht="15.75">
      <c r="D1790" s="128"/>
      <c r="E1790" s="128"/>
      <c r="I1790" s="127"/>
      <c r="J1790" s="127"/>
      <c r="K1790" s="127"/>
      <c r="N1790" s="127"/>
      <c r="O1790" s="127"/>
    </row>
    <row r="1791" spans="4:15" ht="15.75">
      <c r="D1791" s="128"/>
      <c r="E1791" s="128"/>
      <c r="I1791" s="127"/>
      <c r="J1791" s="127"/>
      <c r="K1791" s="127"/>
      <c r="N1791" s="127"/>
      <c r="O1791" s="127"/>
    </row>
    <row r="1792" spans="4:15" ht="15.75">
      <c r="D1792" s="128"/>
      <c r="E1792" s="128"/>
      <c r="I1792" s="127"/>
      <c r="J1792" s="127"/>
      <c r="K1792" s="127"/>
      <c r="N1792" s="127"/>
      <c r="O1792" s="127"/>
    </row>
    <row r="1793" spans="4:15" ht="15.75">
      <c r="D1793" s="128"/>
      <c r="E1793" s="128"/>
      <c r="I1793" s="127"/>
      <c r="J1793" s="127"/>
      <c r="K1793" s="127"/>
      <c r="N1793" s="127"/>
      <c r="O1793" s="127"/>
    </row>
    <row r="1794" spans="4:15" ht="15.75">
      <c r="D1794" s="128"/>
      <c r="E1794" s="128"/>
      <c r="I1794" s="127"/>
      <c r="J1794" s="127"/>
      <c r="K1794" s="127"/>
      <c r="N1794" s="127"/>
      <c r="O1794" s="127"/>
    </row>
    <row r="1795" spans="4:15" ht="15.75">
      <c r="D1795" s="128"/>
      <c r="E1795" s="128"/>
      <c r="I1795" s="127"/>
      <c r="J1795" s="127"/>
      <c r="K1795" s="127"/>
      <c r="N1795" s="127"/>
      <c r="O1795" s="127"/>
    </row>
    <row r="1796" spans="4:15" ht="15.75">
      <c r="D1796" s="128"/>
      <c r="E1796" s="128"/>
      <c r="I1796" s="127"/>
      <c r="J1796" s="127"/>
      <c r="K1796" s="127"/>
      <c r="N1796" s="127"/>
      <c r="O1796" s="127"/>
    </row>
    <row r="1797" spans="4:15" ht="15.75">
      <c r="D1797" s="128"/>
      <c r="E1797" s="128"/>
      <c r="I1797" s="127"/>
      <c r="J1797" s="127"/>
      <c r="K1797" s="127"/>
      <c r="N1797" s="127"/>
      <c r="O1797" s="127"/>
    </row>
    <row r="1798" spans="4:15" ht="15.75">
      <c r="D1798" s="128"/>
      <c r="E1798" s="128"/>
      <c r="I1798" s="127"/>
      <c r="J1798" s="127"/>
      <c r="K1798" s="127"/>
      <c r="N1798" s="127"/>
      <c r="O1798" s="127"/>
    </row>
    <row r="1799" spans="4:15" ht="15.75">
      <c r="D1799" s="128"/>
      <c r="E1799" s="128"/>
      <c r="I1799" s="127"/>
      <c r="J1799" s="127"/>
      <c r="K1799" s="127"/>
      <c r="N1799" s="127"/>
      <c r="O1799" s="127"/>
    </row>
    <row r="1800" spans="4:15" ht="15.75">
      <c r="D1800" s="128"/>
      <c r="E1800" s="128"/>
      <c r="I1800" s="127"/>
      <c r="J1800" s="127"/>
      <c r="K1800" s="127"/>
      <c r="N1800" s="127"/>
      <c r="O1800" s="127"/>
    </row>
    <row r="1801" spans="4:15" ht="15.75">
      <c r="D1801" s="128"/>
      <c r="E1801" s="128"/>
      <c r="I1801" s="127"/>
      <c r="J1801" s="127"/>
      <c r="K1801" s="127"/>
      <c r="N1801" s="127"/>
      <c r="O1801" s="127"/>
    </row>
    <row r="1802" spans="4:15" ht="15.75">
      <c r="D1802" s="128"/>
      <c r="E1802" s="128"/>
      <c r="I1802" s="127"/>
      <c r="J1802" s="127"/>
      <c r="K1802" s="127"/>
      <c r="N1802" s="127"/>
      <c r="O1802" s="127"/>
    </row>
    <row r="1803" spans="4:15" ht="15.75">
      <c r="D1803" s="128"/>
      <c r="E1803" s="128"/>
      <c r="I1803" s="127"/>
      <c r="J1803" s="127"/>
      <c r="K1803" s="127"/>
      <c r="N1803" s="127"/>
      <c r="O1803" s="127"/>
    </row>
    <row r="1804" spans="4:15" ht="15.75">
      <c r="D1804" s="128"/>
      <c r="E1804" s="128"/>
      <c r="I1804" s="127"/>
      <c r="J1804" s="127"/>
      <c r="K1804" s="127"/>
      <c r="N1804" s="127"/>
      <c r="O1804" s="127"/>
    </row>
    <row r="1805" spans="4:15" ht="15.75">
      <c r="D1805" s="128"/>
      <c r="E1805" s="128"/>
      <c r="I1805" s="127"/>
      <c r="J1805" s="127"/>
      <c r="K1805" s="127"/>
      <c r="N1805" s="127"/>
      <c r="O1805" s="127"/>
    </row>
    <row r="1806" spans="4:15" ht="15.75">
      <c r="D1806" s="128"/>
      <c r="E1806" s="128"/>
      <c r="I1806" s="127"/>
      <c r="J1806" s="127"/>
      <c r="K1806" s="127"/>
      <c r="N1806" s="127"/>
      <c r="O1806" s="127"/>
    </row>
    <row r="1807" spans="4:15" ht="15.75">
      <c r="D1807" s="128"/>
      <c r="E1807" s="128"/>
      <c r="I1807" s="127"/>
      <c r="J1807" s="127"/>
      <c r="K1807" s="127"/>
      <c r="N1807" s="127"/>
      <c r="O1807" s="127"/>
    </row>
    <row r="1808" spans="4:15" ht="15.75">
      <c r="D1808" s="128"/>
      <c r="E1808" s="128"/>
      <c r="I1808" s="127"/>
      <c r="J1808" s="127"/>
      <c r="K1808" s="127"/>
      <c r="N1808" s="127"/>
      <c r="O1808" s="127"/>
    </row>
    <row r="1809" spans="4:15" ht="15.75">
      <c r="D1809" s="128"/>
      <c r="E1809" s="128"/>
      <c r="I1809" s="127"/>
      <c r="J1809" s="127"/>
      <c r="K1809" s="127"/>
      <c r="N1809" s="127"/>
      <c r="O1809" s="127"/>
    </row>
    <row r="1810" spans="4:15" ht="15.75">
      <c r="D1810" s="128"/>
      <c r="E1810" s="128"/>
      <c r="I1810" s="127"/>
      <c r="J1810" s="127"/>
      <c r="K1810" s="127"/>
      <c r="N1810" s="127"/>
      <c r="O1810" s="127"/>
    </row>
    <row r="1811" spans="4:15" ht="15.75">
      <c r="D1811" s="128"/>
      <c r="E1811" s="128"/>
      <c r="I1811" s="127"/>
      <c r="J1811" s="127"/>
      <c r="K1811" s="127"/>
      <c r="N1811" s="127"/>
      <c r="O1811" s="127"/>
    </row>
    <row r="1812" spans="4:15" ht="15.75">
      <c r="D1812" s="128"/>
      <c r="E1812" s="128"/>
      <c r="I1812" s="127"/>
      <c r="J1812" s="127"/>
      <c r="K1812" s="127"/>
      <c r="N1812" s="127"/>
      <c r="O1812" s="127"/>
    </row>
    <row r="1813" spans="4:15" ht="15.75">
      <c r="D1813" s="128"/>
      <c r="E1813" s="128"/>
      <c r="I1813" s="127"/>
      <c r="J1813" s="127"/>
      <c r="K1813" s="127"/>
      <c r="N1813" s="127"/>
      <c r="O1813" s="127"/>
    </row>
    <row r="1814" spans="4:15" ht="15.75">
      <c r="D1814" s="128"/>
      <c r="E1814" s="128"/>
      <c r="I1814" s="127"/>
      <c r="J1814" s="127"/>
      <c r="K1814" s="127"/>
      <c r="N1814" s="127"/>
      <c r="O1814" s="127"/>
    </row>
    <row r="1815" spans="4:15" ht="15.75">
      <c r="D1815" s="128"/>
      <c r="E1815" s="128"/>
      <c r="I1815" s="127"/>
      <c r="J1815" s="127"/>
      <c r="K1815" s="127"/>
      <c r="N1815" s="127"/>
      <c r="O1815" s="127"/>
    </row>
    <row r="1816" spans="4:15" ht="15.75">
      <c r="D1816" s="128"/>
      <c r="E1816" s="128"/>
      <c r="I1816" s="127"/>
      <c r="J1816" s="127"/>
      <c r="K1816" s="127"/>
      <c r="N1816" s="127"/>
      <c r="O1816" s="127"/>
    </row>
    <row r="1817" spans="4:15" ht="15.75">
      <c r="D1817" s="128"/>
      <c r="E1817" s="128"/>
      <c r="I1817" s="127"/>
      <c r="J1817" s="127"/>
      <c r="K1817" s="127"/>
      <c r="N1817" s="127"/>
      <c r="O1817" s="127"/>
    </row>
    <row r="1818" spans="4:15" ht="15.75">
      <c r="D1818" s="128"/>
      <c r="E1818" s="128"/>
      <c r="I1818" s="127"/>
      <c r="J1818" s="127"/>
      <c r="K1818" s="127"/>
      <c r="N1818" s="127"/>
      <c r="O1818" s="127"/>
    </row>
    <row r="1819" spans="4:15" ht="15.75">
      <c r="D1819" s="128"/>
      <c r="E1819" s="128"/>
      <c r="I1819" s="127"/>
      <c r="J1819" s="127"/>
      <c r="K1819" s="127"/>
      <c r="N1819" s="127"/>
      <c r="O1819" s="127"/>
    </row>
    <row r="1820" spans="4:15" ht="15.75">
      <c r="D1820" s="128"/>
      <c r="E1820" s="128"/>
      <c r="I1820" s="127"/>
      <c r="J1820" s="127"/>
      <c r="K1820" s="127"/>
      <c r="N1820" s="127"/>
      <c r="O1820" s="127"/>
    </row>
    <row r="1821" spans="4:15" ht="15.75">
      <c r="D1821" s="128"/>
      <c r="E1821" s="128"/>
      <c r="I1821" s="127"/>
      <c r="J1821" s="127"/>
      <c r="K1821" s="127"/>
      <c r="N1821" s="127"/>
      <c r="O1821" s="127"/>
    </row>
    <row r="1822" spans="4:15" ht="15.75">
      <c r="D1822" s="128"/>
      <c r="E1822" s="128"/>
      <c r="I1822" s="127"/>
      <c r="J1822" s="127"/>
      <c r="K1822" s="127"/>
      <c r="N1822" s="127"/>
      <c r="O1822" s="127"/>
    </row>
    <row r="1823" spans="4:15" ht="15.75">
      <c r="D1823" s="128"/>
      <c r="E1823" s="128"/>
      <c r="I1823" s="127"/>
      <c r="J1823" s="127"/>
      <c r="K1823" s="127"/>
      <c r="N1823" s="127"/>
      <c r="O1823" s="127"/>
    </row>
    <row r="1824" spans="4:15" ht="15.75">
      <c r="D1824" s="128"/>
      <c r="E1824" s="128"/>
      <c r="I1824" s="127"/>
      <c r="J1824" s="127"/>
      <c r="K1824" s="127"/>
      <c r="N1824" s="127"/>
      <c r="O1824" s="127"/>
    </row>
    <row r="1825" spans="4:15" ht="15.75">
      <c r="D1825" s="128"/>
      <c r="E1825" s="128"/>
      <c r="I1825" s="127"/>
      <c r="J1825" s="127"/>
      <c r="K1825" s="127"/>
      <c r="N1825" s="127"/>
      <c r="O1825" s="127"/>
    </row>
    <row r="1826" spans="4:15" ht="15.75">
      <c r="D1826" s="128"/>
      <c r="E1826" s="128"/>
      <c r="I1826" s="127"/>
      <c r="J1826" s="127"/>
      <c r="K1826" s="127"/>
      <c r="N1826" s="127"/>
      <c r="O1826" s="127"/>
    </row>
    <row r="1827" spans="4:15" ht="15.75">
      <c r="D1827" s="128"/>
      <c r="E1827" s="128"/>
      <c r="I1827" s="127"/>
      <c r="J1827" s="127"/>
      <c r="K1827" s="127"/>
      <c r="N1827" s="127"/>
      <c r="O1827" s="127"/>
    </row>
    <row r="1828" spans="4:15" ht="15.75">
      <c r="D1828" s="128"/>
      <c r="E1828" s="128"/>
      <c r="I1828" s="127"/>
      <c r="J1828" s="127"/>
      <c r="K1828" s="127"/>
      <c r="N1828" s="127"/>
      <c r="O1828" s="127"/>
    </row>
    <row r="1829" spans="4:15" ht="15.75">
      <c r="D1829" s="128"/>
      <c r="E1829" s="128"/>
      <c r="I1829" s="127"/>
      <c r="J1829" s="127"/>
      <c r="K1829" s="127"/>
      <c r="N1829" s="127"/>
      <c r="O1829" s="127"/>
    </row>
    <row r="1830" spans="4:15" ht="15.75">
      <c r="D1830" s="128"/>
      <c r="E1830" s="128"/>
      <c r="I1830" s="127"/>
      <c r="J1830" s="127"/>
      <c r="K1830" s="127"/>
      <c r="N1830" s="127"/>
      <c r="O1830" s="127"/>
    </row>
    <row r="1831" spans="4:15" ht="15.75">
      <c r="D1831" s="128"/>
      <c r="E1831" s="128"/>
      <c r="I1831" s="127"/>
      <c r="J1831" s="127"/>
      <c r="K1831" s="127"/>
      <c r="N1831" s="127"/>
      <c r="O1831" s="127"/>
    </row>
    <row r="1832" spans="4:15" ht="15.75">
      <c r="D1832" s="128"/>
      <c r="E1832" s="128"/>
      <c r="I1832" s="127"/>
      <c r="J1832" s="127"/>
      <c r="K1832" s="127"/>
      <c r="N1832" s="127"/>
      <c r="O1832" s="127"/>
    </row>
    <row r="1833" spans="4:15" ht="15.75">
      <c r="D1833" s="128"/>
      <c r="E1833" s="128"/>
      <c r="I1833" s="127"/>
      <c r="J1833" s="127"/>
      <c r="K1833" s="127"/>
      <c r="N1833" s="127"/>
      <c r="O1833" s="127"/>
    </row>
    <row r="1834" spans="4:15" ht="15.75">
      <c r="D1834" s="128"/>
      <c r="E1834" s="128"/>
      <c r="I1834" s="127"/>
      <c r="J1834" s="127"/>
      <c r="K1834" s="127"/>
      <c r="N1834" s="127"/>
      <c r="O1834" s="127"/>
    </row>
    <row r="1835" spans="4:15" ht="15.75">
      <c r="D1835" s="128"/>
      <c r="E1835" s="128"/>
      <c r="I1835" s="127"/>
      <c r="J1835" s="127"/>
      <c r="K1835" s="127"/>
      <c r="N1835" s="127"/>
      <c r="O1835" s="127"/>
    </row>
    <row r="1836" spans="4:15" ht="15.75">
      <c r="D1836" s="128"/>
      <c r="E1836" s="128"/>
      <c r="I1836" s="127"/>
      <c r="J1836" s="127"/>
      <c r="K1836" s="127"/>
      <c r="N1836" s="127"/>
      <c r="O1836" s="127"/>
    </row>
    <row r="1837" spans="4:15" ht="15.75">
      <c r="D1837" s="128"/>
      <c r="E1837" s="128"/>
      <c r="I1837" s="127"/>
      <c r="J1837" s="127"/>
      <c r="K1837" s="127"/>
      <c r="N1837" s="127"/>
      <c r="O1837" s="127"/>
    </row>
    <row r="1838" spans="4:15" ht="15.75">
      <c r="D1838" s="128"/>
      <c r="E1838" s="128"/>
      <c r="I1838" s="127"/>
      <c r="J1838" s="127"/>
      <c r="K1838" s="127"/>
      <c r="N1838" s="127"/>
      <c r="O1838" s="127"/>
    </row>
    <row r="1839" spans="4:15" ht="15.75">
      <c r="D1839" s="128"/>
      <c r="E1839" s="128"/>
      <c r="I1839" s="127"/>
      <c r="J1839" s="127"/>
      <c r="K1839" s="127"/>
      <c r="N1839" s="127"/>
      <c r="O1839" s="127"/>
    </row>
    <row r="1840" spans="4:15" ht="15.75">
      <c r="D1840" s="128"/>
      <c r="E1840" s="128"/>
      <c r="I1840" s="127"/>
      <c r="J1840" s="127"/>
      <c r="K1840" s="127"/>
      <c r="N1840" s="127"/>
      <c r="O1840" s="127"/>
    </row>
    <row r="1841" spans="4:15" ht="15.75">
      <c r="D1841" s="128"/>
      <c r="E1841" s="128"/>
      <c r="I1841" s="127"/>
      <c r="J1841" s="127"/>
      <c r="K1841" s="127"/>
      <c r="N1841" s="127"/>
      <c r="O1841" s="127"/>
    </row>
    <row r="1842" spans="4:15" ht="15.75">
      <c r="D1842" s="128"/>
      <c r="E1842" s="128"/>
      <c r="I1842" s="127"/>
      <c r="J1842" s="127"/>
      <c r="K1842" s="127"/>
      <c r="N1842" s="127"/>
      <c r="O1842" s="127"/>
    </row>
    <row r="1843" spans="4:15" ht="15.75">
      <c r="D1843" s="128"/>
      <c r="E1843" s="128"/>
      <c r="I1843" s="127"/>
      <c r="J1843" s="127"/>
      <c r="K1843" s="127"/>
      <c r="N1843" s="127"/>
      <c r="O1843" s="127"/>
    </row>
    <row r="1844" spans="4:15" ht="15.75">
      <c r="D1844" s="128"/>
      <c r="E1844" s="128"/>
      <c r="I1844" s="127"/>
      <c r="J1844" s="127"/>
      <c r="K1844" s="127"/>
      <c r="N1844" s="127"/>
      <c r="O1844" s="127"/>
    </row>
    <row r="1845" spans="4:15" ht="15.75">
      <c r="D1845" s="128"/>
      <c r="E1845" s="128"/>
      <c r="I1845" s="127"/>
      <c r="J1845" s="127"/>
      <c r="K1845" s="127"/>
      <c r="N1845" s="127"/>
      <c r="O1845" s="127"/>
    </row>
    <row r="1846" spans="4:15" ht="15.75">
      <c r="D1846" s="128"/>
      <c r="E1846" s="128"/>
      <c r="I1846" s="127"/>
      <c r="J1846" s="127"/>
      <c r="K1846" s="127"/>
      <c r="N1846" s="127"/>
      <c r="O1846" s="127"/>
    </row>
    <row r="1847" spans="4:15" ht="15.75">
      <c r="D1847" s="128"/>
      <c r="E1847" s="128"/>
      <c r="I1847" s="127"/>
      <c r="J1847" s="127"/>
      <c r="K1847" s="127"/>
      <c r="N1847" s="127"/>
      <c r="O1847" s="127"/>
    </row>
    <row r="1848" spans="4:15" ht="15.75">
      <c r="D1848" s="128"/>
      <c r="E1848" s="128"/>
      <c r="I1848" s="127"/>
      <c r="J1848" s="127"/>
      <c r="K1848" s="127"/>
      <c r="N1848" s="127"/>
      <c r="O1848" s="127"/>
    </row>
    <row r="1849" spans="4:15" ht="15.75">
      <c r="D1849" s="128"/>
      <c r="E1849" s="128"/>
      <c r="I1849" s="127"/>
      <c r="J1849" s="127"/>
      <c r="K1849" s="127"/>
      <c r="N1849" s="127"/>
      <c r="O1849" s="127"/>
    </row>
    <row r="1850" spans="4:15" ht="15.75">
      <c r="D1850" s="128"/>
      <c r="E1850" s="128"/>
      <c r="I1850" s="127"/>
      <c r="J1850" s="127"/>
      <c r="K1850" s="127"/>
      <c r="N1850" s="127"/>
      <c r="O1850" s="127"/>
    </row>
    <row r="1851" spans="4:15" ht="15.75">
      <c r="D1851" s="128"/>
      <c r="E1851" s="128"/>
      <c r="I1851" s="127"/>
      <c r="J1851" s="127"/>
      <c r="K1851" s="127"/>
      <c r="N1851" s="127"/>
      <c r="O1851" s="127"/>
    </row>
    <row r="1852" spans="4:15" ht="15.75">
      <c r="D1852" s="128"/>
      <c r="E1852" s="128"/>
      <c r="I1852" s="127"/>
      <c r="J1852" s="127"/>
      <c r="K1852" s="127"/>
      <c r="N1852" s="127"/>
      <c r="O1852" s="127"/>
    </row>
    <row r="1853" spans="4:15" ht="15.75">
      <c r="D1853" s="128"/>
      <c r="E1853" s="128"/>
      <c r="I1853" s="127"/>
      <c r="J1853" s="127"/>
      <c r="K1853" s="127"/>
      <c r="N1853" s="127"/>
      <c r="O1853" s="127"/>
    </row>
    <row r="1854" spans="4:15" ht="15.75">
      <c r="D1854" s="128"/>
      <c r="E1854" s="128"/>
      <c r="I1854" s="127"/>
      <c r="J1854" s="127"/>
      <c r="K1854" s="127"/>
      <c r="N1854" s="127"/>
      <c r="O1854" s="127"/>
    </row>
    <row r="1855" spans="4:15" ht="15.75">
      <c r="D1855" s="128"/>
      <c r="E1855" s="128"/>
      <c r="I1855" s="127"/>
      <c r="J1855" s="127"/>
      <c r="K1855" s="127"/>
      <c r="N1855" s="127"/>
      <c r="O1855" s="127"/>
    </row>
    <row r="1856" spans="4:15" ht="15.75">
      <c r="D1856" s="128"/>
      <c r="E1856" s="128"/>
      <c r="I1856" s="127"/>
      <c r="J1856" s="127"/>
      <c r="K1856" s="127"/>
      <c r="N1856" s="127"/>
      <c r="O1856" s="127"/>
    </row>
    <row r="1857" spans="4:15" ht="15.75">
      <c r="D1857" s="128"/>
      <c r="E1857" s="128"/>
      <c r="I1857" s="127"/>
      <c r="J1857" s="127"/>
      <c r="K1857" s="127"/>
      <c r="N1857" s="127"/>
      <c r="O1857" s="127"/>
    </row>
    <row r="1858" spans="4:15" ht="15.75">
      <c r="D1858" s="128"/>
      <c r="E1858" s="128"/>
      <c r="I1858" s="127"/>
      <c r="J1858" s="127"/>
      <c r="K1858" s="127"/>
      <c r="N1858" s="127"/>
      <c r="O1858" s="127"/>
    </row>
    <row r="1859" spans="4:15" ht="15.75">
      <c r="D1859" s="128"/>
      <c r="E1859" s="128"/>
      <c r="I1859" s="127"/>
      <c r="J1859" s="127"/>
      <c r="K1859" s="127"/>
      <c r="N1859" s="127"/>
      <c r="O1859" s="127"/>
    </row>
    <row r="1860" spans="4:15" ht="15.75">
      <c r="D1860" s="128"/>
      <c r="E1860" s="128"/>
      <c r="I1860" s="127"/>
      <c r="J1860" s="127"/>
      <c r="K1860" s="127"/>
      <c r="N1860" s="127"/>
      <c r="O1860" s="127"/>
    </row>
    <row r="1861" spans="4:15" ht="15.75">
      <c r="D1861" s="128"/>
      <c r="E1861" s="128"/>
      <c r="I1861" s="127"/>
      <c r="J1861" s="127"/>
      <c r="K1861" s="127"/>
      <c r="N1861" s="127"/>
      <c r="O1861" s="127"/>
    </row>
    <row r="1862" spans="4:15" ht="15.75">
      <c r="D1862" s="128"/>
      <c r="E1862" s="128"/>
      <c r="I1862" s="127"/>
      <c r="J1862" s="127"/>
      <c r="K1862" s="127"/>
      <c r="N1862" s="127"/>
      <c r="O1862" s="127"/>
    </row>
    <row r="1863" spans="4:15" ht="15.75">
      <c r="D1863" s="128"/>
      <c r="E1863" s="128"/>
      <c r="I1863" s="127"/>
      <c r="J1863" s="127"/>
      <c r="K1863" s="127"/>
      <c r="N1863" s="127"/>
      <c r="O1863" s="127"/>
    </row>
    <row r="1864" spans="4:15" ht="15.75">
      <c r="D1864" s="128"/>
      <c r="E1864" s="128"/>
      <c r="I1864" s="127"/>
      <c r="J1864" s="127"/>
      <c r="K1864" s="127"/>
      <c r="N1864" s="127"/>
      <c r="O1864" s="127"/>
    </row>
    <row r="1865" spans="4:15" ht="15.75">
      <c r="D1865" s="128"/>
      <c r="E1865" s="128"/>
      <c r="I1865" s="127"/>
      <c r="J1865" s="127"/>
      <c r="K1865" s="127"/>
      <c r="N1865" s="127"/>
      <c r="O1865" s="127"/>
    </row>
    <row r="1866" spans="4:15" ht="15.75">
      <c r="D1866" s="128"/>
      <c r="E1866" s="128"/>
      <c r="I1866" s="127"/>
      <c r="J1866" s="127"/>
      <c r="K1866" s="127"/>
      <c r="N1866" s="127"/>
      <c r="O1866" s="127"/>
    </row>
    <row r="1867" spans="4:15" ht="15.75">
      <c r="D1867" s="128"/>
      <c r="E1867" s="128"/>
      <c r="I1867" s="127"/>
      <c r="J1867" s="127"/>
      <c r="K1867" s="127"/>
      <c r="N1867" s="127"/>
      <c r="O1867" s="127"/>
    </row>
    <row r="1868" spans="4:15" ht="15.75">
      <c r="D1868" s="128"/>
      <c r="E1868" s="128"/>
      <c r="I1868" s="127"/>
      <c r="J1868" s="127"/>
      <c r="K1868" s="127"/>
      <c r="N1868" s="127"/>
      <c r="O1868" s="127"/>
    </row>
    <row r="1869" spans="4:15" ht="15.75">
      <c r="D1869" s="128"/>
      <c r="E1869" s="128"/>
      <c r="I1869" s="127"/>
      <c r="J1869" s="127"/>
      <c r="K1869" s="127"/>
      <c r="N1869" s="127"/>
      <c r="O1869" s="127"/>
    </row>
    <row r="1870" spans="4:15" ht="15.75">
      <c r="D1870" s="128"/>
      <c r="E1870" s="128"/>
      <c r="I1870" s="127"/>
      <c r="J1870" s="127"/>
      <c r="K1870" s="127"/>
      <c r="N1870" s="127"/>
      <c r="O1870" s="127"/>
    </row>
    <row r="1871" spans="4:15" ht="15.75">
      <c r="D1871" s="128"/>
      <c r="E1871" s="128"/>
      <c r="I1871" s="127"/>
      <c r="J1871" s="127"/>
      <c r="K1871" s="127"/>
      <c r="N1871" s="127"/>
      <c r="O1871" s="127"/>
    </row>
    <row r="1872" spans="4:15" ht="15.75">
      <c r="D1872" s="128"/>
      <c r="E1872" s="128"/>
      <c r="I1872" s="127"/>
      <c r="J1872" s="127"/>
      <c r="K1872" s="127"/>
      <c r="N1872" s="127"/>
      <c r="O1872" s="127"/>
    </row>
    <row r="1873" spans="4:15" ht="15.75">
      <c r="D1873" s="128"/>
      <c r="E1873" s="128"/>
      <c r="I1873" s="127"/>
      <c r="J1873" s="127"/>
      <c r="K1873" s="127"/>
      <c r="N1873" s="127"/>
      <c r="O1873" s="127"/>
    </row>
    <row r="1874" spans="4:15" ht="15.75">
      <c r="D1874" s="128"/>
      <c r="E1874" s="128"/>
      <c r="I1874" s="127"/>
      <c r="J1874" s="127"/>
      <c r="K1874" s="127"/>
      <c r="N1874" s="127"/>
      <c r="O1874" s="127"/>
    </row>
    <row r="1875" spans="4:15" ht="15.75">
      <c r="D1875" s="128"/>
      <c r="E1875" s="128"/>
      <c r="I1875" s="127"/>
      <c r="J1875" s="127"/>
      <c r="K1875" s="127"/>
      <c r="N1875" s="127"/>
      <c r="O1875" s="127"/>
    </row>
    <row r="1876" spans="4:15" ht="15.75">
      <c r="D1876" s="128"/>
      <c r="E1876" s="128"/>
      <c r="I1876" s="127"/>
      <c r="J1876" s="127"/>
      <c r="K1876" s="127"/>
      <c r="N1876" s="127"/>
      <c r="O1876" s="127"/>
    </row>
    <row r="1877" spans="4:15" ht="15.75">
      <c r="D1877" s="128"/>
      <c r="E1877" s="128"/>
      <c r="I1877" s="127"/>
      <c r="J1877" s="127"/>
      <c r="K1877" s="127"/>
      <c r="N1877" s="127"/>
      <c r="O1877" s="127"/>
    </row>
    <row r="1878" spans="4:15" ht="15.75">
      <c r="D1878" s="128"/>
      <c r="E1878" s="128"/>
      <c r="I1878" s="127"/>
      <c r="J1878" s="127"/>
      <c r="K1878" s="127"/>
      <c r="N1878" s="127"/>
      <c r="O1878" s="127"/>
    </row>
    <row r="1879" spans="4:15" ht="15.75">
      <c r="D1879" s="128"/>
      <c r="E1879" s="128"/>
      <c r="I1879" s="127"/>
      <c r="J1879" s="127"/>
      <c r="K1879" s="127"/>
      <c r="N1879" s="127"/>
      <c r="O1879" s="127"/>
    </row>
    <row r="1880" spans="4:15" ht="15.75">
      <c r="D1880" s="128"/>
      <c r="E1880" s="128"/>
      <c r="I1880" s="127"/>
      <c r="J1880" s="127"/>
      <c r="K1880" s="127"/>
      <c r="N1880" s="127"/>
      <c r="O1880" s="127"/>
    </row>
    <row r="1881" spans="4:15" ht="15.75">
      <c r="D1881" s="128"/>
      <c r="E1881" s="128"/>
      <c r="I1881" s="127"/>
      <c r="J1881" s="127"/>
      <c r="K1881" s="127"/>
      <c r="N1881" s="127"/>
      <c r="O1881" s="127"/>
    </row>
    <row r="1882" spans="4:15" ht="15.75">
      <c r="D1882" s="128"/>
      <c r="E1882" s="128"/>
      <c r="I1882" s="127"/>
      <c r="J1882" s="127"/>
      <c r="K1882" s="127"/>
      <c r="N1882" s="127"/>
      <c r="O1882" s="127"/>
    </row>
    <row r="1883" spans="4:15" ht="15.75">
      <c r="D1883" s="128"/>
      <c r="E1883" s="128"/>
      <c r="I1883" s="127"/>
      <c r="J1883" s="127"/>
      <c r="K1883" s="127"/>
      <c r="N1883" s="127"/>
      <c r="O1883" s="127"/>
    </row>
    <row r="1884" spans="4:15" ht="15.75">
      <c r="D1884" s="128"/>
      <c r="E1884" s="128"/>
      <c r="I1884" s="127"/>
      <c r="J1884" s="127"/>
      <c r="K1884" s="127"/>
      <c r="N1884" s="127"/>
      <c r="O1884" s="127"/>
    </row>
    <row r="1885" spans="4:15" ht="15.75">
      <c r="D1885" s="128"/>
      <c r="E1885" s="128"/>
      <c r="I1885" s="127"/>
      <c r="J1885" s="127"/>
      <c r="K1885" s="127"/>
      <c r="N1885" s="127"/>
      <c r="O1885" s="127"/>
    </row>
    <row r="1886" spans="4:15" ht="15.75">
      <c r="D1886" s="128"/>
      <c r="E1886" s="128"/>
      <c r="I1886" s="127"/>
      <c r="J1886" s="127"/>
      <c r="K1886" s="127"/>
      <c r="N1886" s="127"/>
      <c r="O1886" s="127"/>
    </row>
    <row r="1887" spans="4:15" ht="15.75">
      <c r="D1887" s="128"/>
      <c r="E1887" s="128"/>
      <c r="I1887" s="127"/>
      <c r="J1887" s="127"/>
      <c r="K1887" s="127"/>
      <c r="N1887" s="127"/>
      <c r="O1887" s="127"/>
    </row>
    <row r="1888" spans="4:15" ht="15.75">
      <c r="D1888" s="128"/>
      <c r="E1888" s="128"/>
      <c r="I1888" s="127"/>
      <c r="J1888" s="127"/>
      <c r="K1888" s="127"/>
      <c r="N1888" s="127"/>
      <c r="O1888" s="127"/>
    </row>
    <row r="1889" spans="4:15" ht="15.75">
      <c r="D1889" s="128"/>
      <c r="E1889" s="128"/>
      <c r="I1889" s="127"/>
      <c r="J1889" s="127"/>
      <c r="K1889" s="127"/>
      <c r="N1889" s="127"/>
      <c r="O1889" s="127"/>
    </row>
    <row r="1890" spans="4:15" ht="15.75">
      <c r="D1890" s="128"/>
      <c r="E1890" s="128"/>
      <c r="I1890" s="127"/>
      <c r="J1890" s="127"/>
      <c r="K1890" s="127"/>
      <c r="N1890" s="127"/>
      <c r="O1890" s="127"/>
    </row>
    <row r="1891" spans="4:15" ht="15.75">
      <c r="D1891" s="128"/>
      <c r="E1891" s="128"/>
      <c r="I1891" s="127"/>
      <c r="J1891" s="127"/>
      <c r="K1891" s="127"/>
      <c r="N1891" s="127"/>
      <c r="O1891" s="127"/>
    </row>
    <row r="1892" spans="4:15" ht="15.75">
      <c r="D1892" s="128"/>
      <c r="E1892" s="128"/>
      <c r="I1892" s="127"/>
      <c r="J1892" s="127"/>
      <c r="K1892" s="127"/>
      <c r="N1892" s="127"/>
      <c r="O1892" s="127"/>
    </row>
    <row r="1893" spans="4:15" ht="15.75">
      <c r="D1893" s="128"/>
      <c r="E1893" s="128"/>
      <c r="I1893" s="127"/>
      <c r="J1893" s="127"/>
      <c r="K1893" s="127"/>
      <c r="N1893" s="127"/>
      <c r="O1893" s="127"/>
    </row>
    <row r="1894" spans="4:15" ht="15.75">
      <c r="D1894" s="128"/>
      <c r="E1894" s="128"/>
      <c r="I1894" s="127"/>
      <c r="J1894" s="127"/>
      <c r="K1894" s="127"/>
      <c r="N1894" s="127"/>
      <c r="O1894" s="127"/>
    </row>
    <row r="1895" spans="4:15" ht="15.75">
      <c r="D1895" s="128"/>
      <c r="E1895" s="128"/>
      <c r="I1895" s="127"/>
      <c r="J1895" s="127"/>
      <c r="K1895" s="127"/>
      <c r="N1895" s="127"/>
      <c r="O1895" s="127"/>
    </row>
    <row r="1896" spans="4:15" ht="15.75">
      <c r="D1896" s="128"/>
      <c r="E1896" s="128"/>
      <c r="I1896" s="127"/>
      <c r="J1896" s="127"/>
      <c r="K1896" s="127"/>
      <c r="N1896" s="127"/>
      <c r="O1896" s="127"/>
    </row>
    <row r="1897" spans="4:15" ht="15.75">
      <c r="D1897" s="128"/>
      <c r="E1897" s="128"/>
      <c r="I1897" s="127"/>
      <c r="J1897" s="127"/>
      <c r="K1897" s="127"/>
      <c r="N1897" s="127"/>
      <c r="O1897" s="127"/>
    </row>
    <row r="1898" spans="4:15" ht="15.75">
      <c r="D1898" s="128"/>
      <c r="E1898" s="128"/>
      <c r="I1898" s="127"/>
      <c r="J1898" s="127"/>
      <c r="K1898" s="127"/>
      <c r="N1898" s="127"/>
      <c r="O1898" s="127"/>
    </row>
    <row r="1899" spans="4:15" ht="15.75">
      <c r="D1899" s="128"/>
      <c r="E1899" s="128"/>
      <c r="I1899" s="127"/>
      <c r="J1899" s="127"/>
      <c r="K1899" s="127"/>
      <c r="N1899" s="127"/>
      <c r="O1899" s="127"/>
    </row>
    <row r="1900" spans="4:15" ht="15.75">
      <c r="D1900" s="128"/>
      <c r="E1900" s="128"/>
      <c r="I1900" s="127"/>
      <c r="J1900" s="127"/>
      <c r="K1900" s="127"/>
      <c r="N1900" s="127"/>
      <c r="O1900" s="127"/>
    </row>
    <row r="1901" spans="4:15" ht="15.75">
      <c r="D1901" s="128"/>
      <c r="E1901" s="128"/>
      <c r="I1901" s="127"/>
      <c r="J1901" s="127"/>
      <c r="K1901" s="127"/>
      <c r="N1901" s="127"/>
      <c r="O1901" s="127"/>
    </row>
    <row r="1902" spans="4:15" ht="15.75">
      <c r="D1902" s="128"/>
      <c r="E1902" s="128"/>
      <c r="I1902" s="127"/>
      <c r="J1902" s="127"/>
      <c r="K1902" s="127"/>
      <c r="N1902" s="127"/>
      <c r="O1902" s="127"/>
    </row>
    <row r="1903" spans="4:15" ht="15.75">
      <c r="D1903" s="128"/>
      <c r="E1903" s="128"/>
      <c r="I1903" s="127"/>
      <c r="J1903" s="127"/>
      <c r="K1903" s="127"/>
      <c r="N1903" s="127"/>
      <c r="O1903" s="127"/>
    </row>
    <row r="1904" spans="4:15" ht="15.75">
      <c r="D1904" s="128"/>
      <c r="E1904" s="128"/>
      <c r="I1904" s="127"/>
      <c r="J1904" s="127"/>
      <c r="K1904" s="127"/>
      <c r="N1904" s="127"/>
      <c r="O1904" s="127"/>
    </row>
    <row r="1905" spans="4:15" ht="15.75">
      <c r="D1905" s="128"/>
      <c r="E1905" s="128"/>
      <c r="I1905" s="127"/>
      <c r="J1905" s="127"/>
      <c r="K1905" s="127"/>
      <c r="N1905" s="127"/>
      <c r="O1905" s="127"/>
    </row>
    <row r="1906" spans="4:15" ht="15.75">
      <c r="D1906" s="128"/>
      <c r="E1906" s="128"/>
      <c r="I1906" s="127"/>
      <c r="J1906" s="127"/>
      <c r="K1906" s="127"/>
      <c r="N1906" s="127"/>
      <c r="O1906" s="127"/>
    </row>
    <row r="1907" spans="4:15" ht="15.75">
      <c r="D1907" s="128"/>
      <c r="E1907" s="128"/>
      <c r="I1907" s="127"/>
      <c r="J1907" s="127"/>
      <c r="K1907" s="127"/>
      <c r="N1907" s="127"/>
      <c r="O1907" s="127"/>
    </row>
    <row r="1908" spans="4:15" ht="15.75">
      <c r="D1908" s="128"/>
      <c r="E1908" s="128"/>
      <c r="I1908" s="127"/>
      <c r="J1908" s="127"/>
      <c r="K1908" s="127"/>
      <c r="N1908" s="127"/>
      <c r="O1908" s="127"/>
    </row>
    <row r="1909" spans="4:15" ht="15.75">
      <c r="D1909" s="128"/>
      <c r="E1909" s="128"/>
      <c r="I1909" s="127"/>
      <c r="J1909" s="127"/>
      <c r="K1909" s="127"/>
      <c r="N1909" s="127"/>
      <c r="O1909" s="127"/>
    </row>
    <row r="1910" spans="4:15" ht="15.75">
      <c r="D1910" s="128"/>
      <c r="E1910" s="128"/>
      <c r="I1910" s="127"/>
      <c r="J1910" s="127"/>
      <c r="K1910" s="127"/>
      <c r="N1910" s="127"/>
      <c r="O1910" s="127"/>
    </row>
    <row r="1911" spans="4:15" ht="15.75">
      <c r="D1911" s="128"/>
      <c r="E1911" s="128"/>
      <c r="I1911" s="127"/>
      <c r="J1911" s="127"/>
      <c r="K1911" s="127"/>
      <c r="N1911" s="127"/>
      <c r="O1911" s="127"/>
    </row>
    <row r="1912" spans="4:15" ht="15.75">
      <c r="D1912" s="128"/>
      <c r="E1912" s="128"/>
      <c r="I1912" s="127"/>
      <c r="J1912" s="127"/>
      <c r="K1912" s="127"/>
      <c r="N1912" s="127"/>
      <c r="O1912" s="127"/>
    </row>
    <row r="1913" spans="4:15" ht="15.75">
      <c r="D1913" s="128"/>
      <c r="E1913" s="128"/>
      <c r="I1913" s="127"/>
      <c r="J1913" s="127"/>
      <c r="K1913" s="127"/>
      <c r="N1913" s="127"/>
      <c r="O1913" s="127"/>
    </row>
    <row r="1914" spans="4:15" ht="15.75">
      <c r="D1914" s="128"/>
      <c r="E1914" s="128"/>
      <c r="I1914" s="127"/>
      <c r="J1914" s="127"/>
      <c r="K1914" s="127"/>
      <c r="N1914" s="127"/>
      <c r="O1914" s="127"/>
    </row>
    <row r="1915" spans="4:15" ht="15.75">
      <c r="D1915" s="128"/>
      <c r="E1915" s="128"/>
      <c r="I1915" s="127"/>
      <c r="J1915" s="127"/>
      <c r="K1915" s="127"/>
      <c r="N1915" s="127"/>
      <c r="O1915" s="127"/>
    </row>
    <row r="1916" spans="4:15" ht="15.75">
      <c r="D1916" s="128"/>
      <c r="E1916" s="128"/>
      <c r="I1916" s="127"/>
      <c r="J1916" s="127"/>
      <c r="K1916" s="127"/>
      <c r="N1916" s="127"/>
      <c r="O1916" s="127"/>
    </row>
    <row r="1917" spans="4:15" ht="15.75">
      <c r="D1917" s="128"/>
      <c r="E1917" s="128"/>
      <c r="I1917" s="127"/>
      <c r="J1917" s="127"/>
      <c r="K1917" s="127"/>
      <c r="N1917" s="127"/>
      <c r="O1917" s="127"/>
    </row>
    <row r="1918" spans="4:15" ht="15.75">
      <c r="D1918" s="128"/>
      <c r="E1918" s="128"/>
      <c r="I1918" s="127"/>
      <c r="J1918" s="127"/>
      <c r="K1918" s="127"/>
      <c r="N1918" s="127"/>
      <c r="O1918" s="127"/>
    </row>
    <row r="1919" spans="4:15" ht="15.75">
      <c r="D1919" s="128"/>
      <c r="E1919" s="128"/>
      <c r="I1919" s="127"/>
      <c r="J1919" s="127"/>
      <c r="K1919" s="127"/>
      <c r="N1919" s="127"/>
      <c r="O1919" s="127"/>
    </row>
    <row r="1920" spans="4:15" ht="15.75">
      <c r="D1920" s="128"/>
      <c r="E1920" s="128"/>
      <c r="I1920" s="127"/>
      <c r="J1920" s="127"/>
      <c r="K1920" s="127"/>
      <c r="N1920" s="127"/>
      <c r="O1920" s="127"/>
    </row>
    <row r="1921" spans="4:15" ht="15.75">
      <c r="D1921" s="128"/>
      <c r="E1921" s="128"/>
      <c r="I1921" s="127"/>
      <c r="J1921" s="127"/>
      <c r="K1921" s="127"/>
      <c r="N1921" s="127"/>
      <c r="O1921" s="127"/>
    </row>
    <row r="1922" spans="4:15" ht="15.75">
      <c r="D1922" s="128"/>
      <c r="E1922" s="128"/>
      <c r="I1922" s="127"/>
      <c r="J1922" s="127"/>
      <c r="K1922" s="127"/>
      <c r="N1922" s="127"/>
      <c r="O1922" s="127"/>
    </row>
    <row r="1923" spans="4:15" ht="15.75">
      <c r="D1923" s="128"/>
      <c r="E1923" s="128"/>
      <c r="I1923" s="127"/>
      <c r="J1923" s="127"/>
      <c r="K1923" s="127"/>
      <c r="N1923" s="127"/>
      <c r="O1923" s="127"/>
    </row>
    <row r="1924" spans="4:15" ht="15.75">
      <c r="D1924" s="128"/>
      <c r="E1924" s="128"/>
      <c r="I1924" s="127"/>
      <c r="J1924" s="127"/>
      <c r="K1924" s="127"/>
      <c r="N1924" s="127"/>
      <c r="O1924" s="127"/>
    </row>
    <row r="1925" spans="4:15" ht="15.75">
      <c r="D1925" s="128"/>
      <c r="E1925" s="128"/>
      <c r="I1925" s="127"/>
      <c r="J1925" s="127"/>
      <c r="K1925" s="127"/>
      <c r="N1925" s="127"/>
      <c r="O1925" s="127"/>
    </row>
    <row r="1926" spans="4:15" ht="15.75">
      <c r="D1926" s="128"/>
      <c r="E1926" s="128"/>
      <c r="I1926" s="127"/>
      <c r="J1926" s="127"/>
      <c r="K1926" s="127"/>
      <c r="N1926" s="127"/>
      <c r="O1926" s="127"/>
    </row>
    <row r="1927" spans="4:15" ht="15.75">
      <c r="D1927" s="128"/>
      <c r="E1927" s="128"/>
      <c r="I1927" s="127"/>
      <c r="J1927" s="127"/>
      <c r="K1927" s="127"/>
      <c r="N1927" s="127"/>
      <c r="O1927" s="127"/>
    </row>
    <row r="1928" spans="4:15" ht="15.75">
      <c r="D1928" s="128"/>
      <c r="E1928" s="128"/>
      <c r="I1928" s="127"/>
      <c r="J1928" s="127"/>
      <c r="K1928" s="127"/>
      <c r="N1928" s="127"/>
      <c r="O1928" s="127"/>
    </row>
    <row r="1929" spans="4:15" ht="15.75">
      <c r="D1929" s="128"/>
      <c r="E1929" s="128"/>
      <c r="I1929" s="127"/>
      <c r="J1929" s="127"/>
      <c r="K1929" s="127"/>
      <c r="N1929" s="127"/>
      <c r="O1929" s="127"/>
    </row>
    <row r="1930" spans="4:15" ht="15.75">
      <c r="D1930" s="128"/>
      <c r="E1930" s="128"/>
      <c r="I1930" s="127"/>
      <c r="J1930" s="127"/>
      <c r="K1930" s="127"/>
      <c r="N1930" s="127"/>
      <c r="O1930" s="127"/>
    </row>
    <row r="1931" spans="4:15" ht="15.75">
      <c r="D1931" s="128"/>
      <c r="E1931" s="128"/>
      <c r="I1931" s="127"/>
      <c r="J1931" s="127"/>
      <c r="K1931" s="127"/>
      <c r="N1931" s="127"/>
      <c r="O1931" s="127"/>
    </row>
    <row r="1932" spans="4:15" ht="15.75">
      <c r="D1932" s="128"/>
      <c r="E1932" s="128"/>
      <c r="I1932" s="127"/>
      <c r="J1932" s="127"/>
      <c r="K1932" s="127"/>
      <c r="N1932" s="127"/>
      <c r="O1932" s="127"/>
    </row>
    <row r="1933" spans="4:15" ht="15.75">
      <c r="D1933" s="128"/>
      <c r="E1933" s="128"/>
      <c r="I1933" s="127"/>
      <c r="J1933" s="127"/>
      <c r="K1933" s="127"/>
      <c r="N1933" s="127"/>
      <c r="O1933" s="127"/>
    </row>
    <row r="1934" spans="4:15" ht="15.75">
      <c r="D1934" s="128"/>
      <c r="E1934" s="128"/>
      <c r="I1934" s="127"/>
      <c r="J1934" s="127"/>
      <c r="K1934" s="127"/>
      <c r="N1934" s="127"/>
      <c r="O1934" s="127"/>
    </row>
    <row r="1935" spans="4:15" ht="15.75">
      <c r="D1935" s="128"/>
      <c r="E1935" s="128"/>
      <c r="I1935" s="127"/>
      <c r="J1935" s="127"/>
      <c r="K1935" s="127"/>
      <c r="N1935" s="127"/>
      <c r="O1935" s="127"/>
    </row>
    <row r="1936" spans="4:15" ht="15.75">
      <c r="D1936" s="128"/>
      <c r="E1936" s="128"/>
      <c r="I1936" s="127"/>
      <c r="J1936" s="127"/>
      <c r="K1936" s="127"/>
      <c r="N1936" s="127"/>
      <c r="O1936" s="127"/>
    </row>
    <row r="1937" spans="4:15" ht="15.75">
      <c r="D1937" s="128"/>
      <c r="E1937" s="128"/>
      <c r="I1937" s="127"/>
      <c r="J1937" s="127"/>
      <c r="K1937" s="127"/>
      <c r="N1937" s="127"/>
      <c r="O1937" s="127"/>
    </row>
    <row r="1938" spans="4:15" ht="15.75">
      <c r="D1938" s="128"/>
      <c r="E1938" s="128"/>
      <c r="I1938" s="127"/>
      <c r="J1938" s="127"/>
      <c r="K1938" s="127"/>
      <c r="N1938" s="127"/>
      <c r="O1938" s="127"/>
    </row>
    <row r="1939" spans="4:15" ht="15.75">
      <c r="D1939" s="128"/>
      <c r="E1939" s="128"/>
      <c r="I1939" s="127"/>
      <c r="J1939" s="127"/>
      <c r="K1939" s="127"/>
      <c r="N1939" s="127"/>
      <c r="O1939" s="127"/>
    </row>
    <row r="1940" spans="4:15" ht="15.75">
      <c r="D1940" s="128"/>
      <c r="E1940" s="128"/>
      <c r="I1940" s="127"/>
      <c r="J1940" s="127"/>
      <c r="K1940" s="127"/>
      <c r="N1940" s="127"/>
      <c r="O1940" s="127"/>
    </row>
    <row r="1941" spans="4:15" ht="15.75">
      <c r="D1941" s="128"/>
      <c r="E1941" s="128"/>
      <c r="I1941" s="127"/>
      <c r="J1941" s="127"/>
      <c r="K1941" s="127"/>
      <c r="N1941" s="127"/>
      <c r="O1941" s="127"/>
    </row>
    <row r="1942" spans="4:15" ht="15.75">
      <c r="D1942" s="128"/>
      <c r="E1942" s="128"/>
      <c r="I1942" s="127"/>
      <c r="J1942" s="127"/>
      <c r="K1942" s="127"/>
      <c r="N1942" s="127"/>
      <c r="O1942" s="127"/>
    </row>
    <row r="1943" spans="4:15" ht="15.75">
      <c r="D1943" s="128"/>
      <c r="E1943" s="128"/>
      <c r="I1943" s="127"/>
      <c r="J1943" s="127"/>
      <c r="K1943" s="127"/>
      <c r="N1943" s="127"/>
      <c r="O1943" s="127"/>
    </row>
    <row r="1944" spans="4:15" ht="15.75">
      <c r="D1944" s="128"/>
      <c r="E1944" s="128"/>
      <c r="I1944" s="127"/>
      <c r="J1944" s="127"/>
      <c r="K1944" s="127"/>
      <c r="N1944" s="127"/>
      <c r="O1944" s="127"/>
    </row>
    <row r="1945" spans="4:15" ht="15.75">
      <c r="D1945" s="128"/>
      <c r="E1945" s="128"/>
      <c r="I1945" s="127"/>
      <c r="J1945" s="127"/>
      <c r="K1945" s="127"/>
      <c r="N1945" s="127"/>
      <c r="O1945" s="127"/>
    </row>
    <row r="1946" spans="4:15" ht="15.75">
      <c r="D1946" s="128"/>
      <c r="E1946" s="128"/>
      <c r="I1946" s="127"/>
      <c r="J1946" s="127"/>
      <c r="K1946" s="127"/>
      <c r="N1946" s="127"/>
      <c r="O1946" s="127"/>
    </row>
    <row r="1947" spans="4:15" ht="15.75">
      <c r="D1947" s="128"/>
      <c r="E1947" s="128"/>
      <c r="I1947" s="127"/>
      <c r="J1947" s="127"/>
      <c r="K1947" s="127"/>
      <c r="N1947" s="127"/>
      <c r="O1947" s="127"/>
    </row>
    <row r="1948" spans="4:15" ht="15.75">
      <c r="D1948" s="128"/>
      <c r="E1948" s="128"/>
      <c r="I1948" s="127"/>
      <c r="J1948" s="127"/>
      <c r="K1948" s="127"/>
      <c r="N1948" s="127"/>
      <c r="O1948" s="127"/>
    </row>
    <row r="1949" spans="4:15" ht="15.75">
      <c r="D1949" s="128"/>
      <c r="E1949" s="128"/>
      <c r="I1949" s="127"/>
      <c r="J1949" s="127"/>
      <c r="K1949" s="127"/>
      <c r="N1949" s="127"/>
      <c r="O1949" s="127"/>
    </row>
    <row r="1950" spans="4:15" ht="15.75">
      <c r="D1950" s="128"/>
      <c r="E1950" s="128"/>
      <c r="I1950" s="127"/>
      <c r="J1950" s="127"/>
      <c r="K1950" s="127"/>
      <c r="N1950" s="127"/>
      <c r="O1950" s="127"/>
    </row>
    <row r="1951" spans="4:15" ht="15.75">
      <c r="D1951" s="128"/>
      <c r="E1951" s="128"/>
      <c r="I1951" s="127"/>
      <c r="J1951" s="127"/>
      <c r="K1951" s="127"/>
      <c r="N1951" s="127"/>
      <c r="O1951" s="127"/>
    </row>
    <row r="1952" spans="4:15" ht="15.75">
      <c r="D1952" s="128"/>
      <c r="E1952" s="128"/>
      <c r="I1952" s="127"/>
      <c r="J1952" s="127"/>
      <c r="K1952" s="127"/>
      <c r="N1952" s="127"/>
      <c r="O1952" s="127"/>
    </row>
    <row r="1953" spans="4:15" ht="15.75">
      <c r="D1953" s="128"/>
      <c r="E1953" s="128"/>
      <c r="I1953" s="127"/>
      <c r="J1953" s="127"/>
      <c r="K1953" s="127"/>
      <c r="N1953" s="127"/>
      <c r="O1953" s="127"/>
    </row>
    <row r="1954" spans="4:15" ht="15.75">
      <c r="D1954" s="128"/>
      <c r="E1954" s="128"/>
      <c r="I1954" s="127"/>
      <c r="J1954" s="127"/>
      <c r="K1954" s="127"/>
      <c r="N1954" s="127"/>
      <c r="O1954" s="127"/>
    </row>
    <row r="1955" spans="4:15" ht="15.75">
      <c r="D1955" s="128"/>
      <c r="E1955" s="128"/>
      <c r="I1955" s="127"/>
      <c r="J1955" s="127"/>
      <c r="K1955" s="127"/>
      <c r="N1955" s="127"/>
      <c r="O1955" s="127"/>
    </row>
    <row r="1956" spans="4:15" ht="15.75">
      <c r="D1956" s="128"/>
      <c r="E1956" s="128"/>
      <c r="I1956" s="127"/>
      <c r="J1956" s="127"/>
      <c r="K1956" s="127"/>
      <c r="N1956" s="127"/>
      <c r="O1956" s="127"/>
    </row>
    <row r="1957" spans="4:15" ht="15.75">
      <c r="D1957" s="128"/>
      <c r="E1957" s="128"/>
      <c r="I1957" s="127"/>
      <c r="J1957" s="127"/>
      <c r="K1957" s="127"/>
      <c r="N1957" s="127"/>
      <c r="O1957" s="127"/>
    </row>
    <row r="1958" spans="4:15" ht="15.75">
      <c r="D1958" s="128"/>
      <c r="E1958" s="128"/>
      <c r="I1958" s="127"/>
      <c r="J1958" s="127"/>
      <c r="K1958" s="127"/>
      <c r="N1958" s="127"/>
      <c r="O1958" s="127"/>
    </row>
    <row r="1959" spans="4:15" ht="15.75">
      <c r="D1959" s="128"/>
      <c r="E1959" s="128"/>
      <c r="I1959" s="127"/>
      <c r="J1959" s="127"/>
      <c r="K1959" s="127"/>
      <c r="N1959" s="127"/>
      <c r="O1959" s="127"/>
    </row>
    <row r="1960" spans="4:15" ht="15.75">
      <c r="D1960" s="128"/>
      <c r="E1960" s="128"/>
      <c r="I1960" s="127"/>
      <c r="J1960" s="127"/>
      <c r="K1960" s="127"/>
      <c r="N1960" s="127"/>
      <c r="O1960" s="127"/>
    </row>
    <row r="1961" spans="4:15" ht="15.75">
      <c r="D1961" s="128"/>
      <c r="E1961" s="128"/>
      <c r="I1961" s="127"/>
      <c r="J1961" s="127"/>
      <c r="K1961" s="127"/>
      <c r="N1961" s="127"/>
      <c r="O1961" s="127"/>
    </row>
    <row r="1962" spans="4:15" ht="15.75">
      <c r="D1962" s="128"/>
      <c r="E1962" s="128"/>
      <c r="I1962" s="127"/>
      <c r="J1962" s="127"/>
      <c r="K1962" s="127"/>
      <c r="N1962" s="127"/>
      <c r="O1962" s="127"/>
    </row>
    <row r="1963" spans="4:15" ht="15.75">
      <c r="D1963" s="128"/>
      <c r="E1963" s="128"/>
      <c r="I1963" s="127"/>
      <c r="J1963" s="127"/>
      <c r="K1963" s="127"/>
      <c r="N1963" s="127"/>
      <c r="O1963" s="127"/>
    </row>
    <row r="1964" spans="4:15" ht="15.75">
      <c r="D1964" s="128"/>
      <c r="E1964" s="128"/>
      <c r="I1964" s="127"/>
      <c r="J1964" s="127"/>
      <c r="K1964" s="127"/>
      <c r="N1964" s="127"/>
      <c r="O1964" s="127"/>
    </row>
    <row r="1965" spans="4:15" ht="15.75">
      <c r="D1965" s="128"/>
      <c r="E1965" s="128"/>
      <c r="I1965" s="127"/>
      <c r="J1965" s="127"/>
      <c r="K1965" s="127"/>
      <c r="N1965" s="127"/>
      <c r="O1965" s="127"/>
    </row>
    <row r="1966" spans="4:15" ht="15.75">
      <c r="D1966" s="128"/>
      <c r="E1966" s="128"/>
      <c r="I1966" s="127"/>
      <c r="J1966" s="127"/>
      <c r="K1966" s="127"/>
      <c r="N1966" s="127"/>
      <c r="O1966" s="127"/>
    </row>
    <row r="1967" spans="4:15" ht="15.75">
      <c r="D1967" s="128"/>
      <c r="E1967" s="128"/>
      <c r="I1967" s="127"/>
      <c r="J1967" s="127"/>
      <c r="K1967" s="127"/>
      <c r="N1967" s="127"/>
      <c r="O1967" s="127"/>
    </row>
    <row r="1968" spans="4:15" ht="15.75">
      <c r="D1968" s="128"/>
      <c r="E1968" s="128"/>
      <c r="I1968" s="127"/>
      <c r="J1968" s="127"/>
      <c r="K1968" s="127"/>
      <c r="N1968" s="127"/>
      <c r="O1968" s="127"/>
    </row>
    <row r="1969" spans="4:15" ht="15.75">
      <c r="D1969" s="128"/>
      <c r="E1969" s="128"/>
      <c r="I1969" s="127"/>
      <c r="J1969" s="127"/>
      <c r="K1969" s="127"/>
      <c r="N1969" s="127"/>
      <c r="O1969" s="127"/>
    </row>
    <row r="1970" spans="4:15" ht="15.75">
      <c r="D1970" s="128"/>
      <c r="E1970" s="128"/>
      <c r="I1970" s="127"/>
      <c r="J1970" s="127"/>
      <c r="K1970" s="127"/>
      <c r="N1970" s="127"/>
      <c r="O1970" s="127"/>
    </row>
    <row r="1971" spans="4:15" ht="15.75">
      <c r="D1971" s="128"/>
      <c r="E1971" s="128"/>
      <c r="I1971" s="127"/>
      <c r="J1971" s="127"/>
      <c r="K1971" s="127"/>
      <c r="N1971" s="127"/>
      <c r="O1971" s="127"/>
    </row>
    <row r="1972" spans="4:15" ht="15.75">
      <c r="D1972" s="128"/>
      <c r="E1972" s="128"/>
      <c r="I1972" s="127"/>
      <c r="J1972" s="127"/>
      <c r="K1972" s="127"/>
      <c r="N1972" s="127"/>
      <c r="O1972" s="127"/>
    </row>
    <row r="1973" spans="4:15" ht="15.75">
      <c r="D1973" s="128"/>
      <c r="E1973" s="128"/>
      <c r="I1973" s="127"/>
      <c r="J1973" s="127"/>
      <c r="K1973" s="127"/>
      <c r="N1973" s="127"/>
      <c r="O1973" s="127"/>
    </row>
    <row r="1974" spans="4:15" ht="15.75">
      <c r="D1974" s="128"/>
      <c r="E1974" s="128"/>
      <c r="I1974" s="127"/>
      <c r="J1974" s="127"/>
      <c r="K1974" s="127"/>
      <c r="N1974" s="127"/>
      <c r="O1974" s="127"/>
    </row>
    <row r="1975" spans="4:15" ht="15.75">
      <c r="D1975" s="128"/>
      <c r="E1975" s="128"/>
      <c r="I1975" s="127"/>
      <c r="J1975" s="127"/>
      <c r="K1975" s="127"/>
      <c r="N1975" s="127"/>
      <c r="O1975" s="127"/>
    </row>
    <row r="1976" spans="4:15" ht="15.75">
      <c r="D1976" s="128"/>
      <c r="E1976" s="128"/>
      <c r="I1976" s="127"/>
      <c r="J1976" s="127"/>
      <c r="K1976" s="127"/>
      <c r="N1976" s="127"/>
      <c r="O1976" s="127"/>
    </row>
    <row r="1977" spans="4:15" ht="15.75">
      <c r="D1977" s="128"/>
      <c r="E1977" s="128"/>
      <c r="I1977" s="127"/>
      <c r="J1977" s="127"/>
      <c r="K1977" s="127"/>
      <c r="N1977" s="127"/>
      <c r="O1977" s="127"/>
    </row>
    <row r="1978" spans="4:15" ht="15.75">
      <c r="D1978" s="128"/>
      <c r="E1978" s="128"/>
      <c r="I1978" s="127"/>
      <c r="J1978" s="127"/>
      <c r="K1978" s="127"/>
      <c r="N1978" s="127"/>
      <c r="O1978" s="127"/>
    </row>
    <row r="1979" spans="4:15" ht="15.75">
      <c r="D1979" s="128"/>
      <c r="E1979" s="128"/>
      <c r="I1979" s="127"/>
      <c r="J1979" s="127"/>
      <c r="K1979" s="127"/>
      <c r="N1979" s="127"/>
      <c r="O1979" s="127"/>
    </row>
  </sheetData>
  <sheetProtection password="A222" sheet="1" objects="1" scenarios="1" selectLockedCells="1"/>
  <mergeCells count="8">
    <mergeCell ref="A4:S4"/>
    <mergeCell ref="T4:V4"/>
    <mergeCell ref="A3:V3"/>
    <mergeCell ref="A2:V2"/>
    <mergeCell ref="A1:D1"/>
    <mergeCell ref="K1:M1"/>
    <mergeCell ref="N1:P1"/>
    <mergeCell ref="G1:H1"/>
  </mergeCells>
  <printOptions/>
  <pageMargins left="0.75" right="0.75" top="1" bottom="1" header="0.5" footer="0.5"/>
  <pageSetup horizontalDpi="600" verticalDpi="600" orientation="landscape" paperSize="3" r:id="rId1"/>
</worksheet>
</file>

<file path=xl/worksheets/sheet4.xml><?xml version="1.0" encoding="utf-8"?>
<worksheet xmlns="http://schemas.openxmlformats.org/spreadsheetml/2006/main" xmlns:r="http://schemas.openxmlformats.org/officeDocument/2006/relationships">
  <sheetPr codeName="Sheet4">
    <tabColor rgb="FFFFC700"/>
  </sheetPr>
  <dimension ref="A1:T251"/>
  <sheetViews>
    <sheetView showGridLines="0" zoomScale="125" zoomScaleNormal="125" zoomScalePageLayoutView="0" workbookViewId="0" topLeftCell="A223">
      <selection activeCell="K238" sqref="K238:O238"/>
    </sheetView>
  </sheetViews>
  <sheetFormatPr defaultColWidth="0" defaultRowHeight="15.75"/>
  <cols>
    <col min="1" max="7" width="7.875" style="276" customWidth="1"/>
    <col min="8" max="15" width="7.625" style="276" customWidth="1"/>
    <col min="16" max="26" width="8.875" style="276" hidden="1" customWidth="1"/>
    <col min="27" max="16384" width="8.875" style="276" hidden="1" customWidth="1"/>
  </cols>
  <sheetData>
    <row r="1" spans="1:19" ht="70.5" customHeight="1" thickBot="1">
      <c r="A1" s="627" t="s">
        <v>422</v>
      </c>
      <c r="B1" s="1232"/>
      <c r="C1" s="1232"/>
      <c r="D1" s="1232"/>
      <c r="E1" s="1232"/>
      <c r="F1" s="1232"/>
      <c r="G1" s="1232"/>
      <c r="H1" s="1232"/>
      <c r="I1" s="1232"/>
      <c r="J1" s="1232"/>
      <c r="K1" s="1232"/>
      <c r="L1" s="1232"/>
      <c r="M1" s="1232"/>
      <c r="N1" s="1232"/>
      <c r="O1" s="1233"/>
      <c r="Q1" s="276" t="s">
        <v>352</v>
      </c>
      <c r="R1" s="276" t="s">
        <v>353</v>
      </c>
      <c r="S1" s="276" t="s">
        <v>369</v>
      </c>
    </row>
    <row r="2" spans="1:19" ht="12">
      <c r="A2" s="1248"/>
      <c r="B2" s="1248"/>
      <c r="C2" s="1248"/>
      <c r="D2" s="1248"/>
      <c r="E2" s="1248"/>
      <c r="F2" s="1248"/>
      <c r="G2" s="1248"/>
      <c r="H2" s="1248"/>
      <c r="I2" s="1248"/>
      <c r="J2" s="1248"/>
      <c r="K2" s="1248"/>
      <c r="L2" s="1248"/>
      <c r="R2" s="276" t="s">
        <v>264</v>
      </c>
      <c r="S2" s="276" t="s">
        <v>265</v>
      </c>
    </row>
    <row r="3" spans="1:19" ht="12.75">
      <c r="A3" s="1231" t="s">
        <v>355</v>
      </c>
      <c r="B3" s="1231"/>
      <c r="C3" s="1231"/>
      <c r="D3" s="1231"/>
      <c r="E3" s="1231"/>
      <c r="F3" s="1231"/>
      <c r="G3" s="1231"/>
      <c r="H3" s="1242"/>
      <c r="I3" s="1249" t="s">
        <v>252</v>
      </c>
      <c r="J3" s="1249"/>
      <c r="K3" s="1249"/>
      <c r="L3" s="1249"/>
      <c r="M3" s="1249"/>
      <c r="N3" s="1249"/>
      <c r="O3" s="1249"/>
      <c r="R3" s="276" t="s">
        <v>267</v>
      </c>
      <c r="S3" s="276" t="s">
        <v>268</v>
      </c>
    </row>
    <row r="4" spans="1:19" s="245" customFormat="1" ht="10.5" customHeight="1" thickBot="1">
      <c r="A4" s="1237" t="s">
        <v>253</v>
      </c>
      <c r="B4" s="1237"/>
      <c r="C4" s="1244" t="s">
        <v>271</v>
      </c>
      <c r="D4" s="1244"/>
      <c r="E4" s="1244" t="s">
        <v>282</v>
      </c>
      <c r="F4" s="1244"/>
      <c r="G4" s="277">
        <v>2014</v>
      </c>
      <c r="H4" s="1242"/>
      <c r="J4" s="275" t="s">
        <v>254</v>
      </c>
      <c r="K4" s="1228"/>
      <c r="L4" s="1228"/>
      <c r="M4" s="1228"/>
      <c r="N4" s="1228"/>
      <c r="O4" s="1228"/>
      <c r="R4" s="245" t="s">
        <v>269</v>
      </c>
      <c r="S4" s="245" t="s">
        <v>270</v>
      </c>
    </row>
    <row r="5" spans="1:20" s="284" customFormat="1" ht="6.75" customHeight="1">
      <c r="A5" s="1239"/>
      <c r="B5" s="1239"/>
      <c r="C5" s="1239"/>
      <c r="D5" s="1239"/>
      <c r="E5" s="1239"/>
      <c r="F5" s="1239"/>
      <c r="G5" s="1239"/>
      <c r="H5" s="1242"/>
      <c r="I5" s="1240"/>
      <c r="J5" s="1240"/>
      <c r="K5" s="1240"/>
      <c r="L5" s="1240"/>
      <c r="M5" s="1240"/>
      <c r="N5" s="1240"/>
      <c r="O5" s="1240"/>
      <c r="Q5" s="276"/>
      <c r="R5" s="276" t="s">
        <v>271</v>
      </c>
      <c r="S5" s="276" t="s">
        <v>272</v>
      </c>
      <c r="T5" s="276"/>
    </row>
    <row r="6" spans="1:19" s="245" customFormat="1" ht="10.5" customHeight="1" thickBot="1">
      <c r="A6" s="1238" t="s">
        <v>255</v>
      </c>
      <c r="B6" s="1238"/>
      <c r="C6" s="1226" t="str">
        <f>IF('Application 2013-2015'!D5="","",'Application 2013-2015'!D5)</f>
        <v>Laporte School District</v>
      </c>
      <c r="D6" s="1234"/>
      <c r="E6" s="1234"/>
      <c r="F6" s="1234"/>
      <c r="G6" s="1234"/>
      <c r="H6" s="1242"/>
      <c r="J6" s="246" t="s">
        <v>256</v>
      </c>
      <c r="K6" s="1228"/>
      <c r="L6" s="1228"/>
      <c r="M6" s="1228"/>
      <c r="N6" s="1228"/>
      <c r="O6" s="1228"/>
      <c r="R6" s="245" t="s">
        <v>273</v>
      </c>
      <c r="S6" s="245" t="s">
        <v>274</v>
      </c>
    </row>
    <row r="7" spans="1:20" s="50" customFormat="1" ht="6.75" customHeight="1">
      <c r="A7" s="1243"/>
      <c r="B7" s="1243"/>
      <c r="C7" s="1243"/>
      <c r="D7" s="1243"/>
      <c r="E7" s="1243"/>
      <c r="F7" s="1243"/>
      <c r="G7" s="1243"/>
      <c r="H7" s="1242"/>
      <c r="I7" s="1224"/>
      <c r="J7" s="1224"/>
      <c r="K7" s="1224"/>
      <c r="L7" s="1224"/>
      <c r="M7" s="1224"/>
      <c r="N7" s="1224"/>
      <c r="O7" s="1224"/>
      <c r="Q7" s="276"/>
      <c r="R7" s="276" t="s">
        <v>276</v>
      </c>
      <c r="S7" s="276" t="s">
        <v>277</v>
      </c>
      <c r="T7" s="276"/>
    </row>
    <row r="8" spans="1:19" s="245" customFormat="1" ht="10.5" customHeight="1" thickBot="1">
      <c r="A8" s="1238" t="s">
        <v>257</v>
      </c>
      <c r="B8" s="1238"/>
      <c r="C8" s="1235" t="str">
        <f>IF('Application 2013-2015'!O5="","",'Application 2013-2015'!O5)</f>
        <v>0306</v>
      </c>
      <c r="D8" s="1236"/>
      <c r="E8" s="1236"/>
      <c r="F8" s="1236"/>
      <c r="G8" s="1236"/>
      <c r="H8" s="1242"/>
      <c r="J8" s="275" t="s">
        <v>258</v>
      </c>
      <c r="K8" s="1228"/>
      <c r="L8" s="1228"/>
      <c r="M8" s="1228"/>
      <c r="N8" s="1228"/>
      <c r="O8" s="1228"/>
      <c r="R8" s="245" t="s">
        <v>278</v>
      </c>
      <c r="S8" s="245" t="s">
        <v>279</v>
      </c>
    </row>
    <row r="9" spans="1:20" s="50" customFormat="1" ht="6.75" customHeight="1">
      <c r="A9" s="1243"/>
      <c r="B9" s="1243"/>
      <c r="C9" s="1243"/>
      <c r="D9" s="1243"/>
      <c r="E9" s="1243"/>
      <c r="F9" s="1243"/>
      <c r="G9" s="1243"/>
      <c r="H9" s="1242"/>
      <c r="I9" s="1224"/>
      <c r="J9" s="1224"/>
      <c r="K9" s="1224"/>
      <c r="L9" s="1224"/>
      <c r="M9" s="1224"/>
      <c r="N9" s="1224"/>
      <c r="O9" s="1224"/>
      <c r="Q9" s="276"/>
      <c r="R9" s="276"/>
      <c r="S9" s="276" t="s">
        <v>280</v>
      </c>
      <c r="T9" s="276"/>
    </row>
    <row r="10" spans="1:19" s="245" customFormat="1" ht="10.5" customHeight="1" thickBot="1">
      <c r="A10" s="1241" t="s">
        <v>259</v>
      </c>
      <c r="B10" s="1241"/>
      <c r="C10" s="1236" t="str">
        <f>IF('Budget 2013-2014'!E7="","",'Budget 2013-2014'!E7)</f>
        <v>01</v>
      </c>
      <c r="D10" s="1236"/>
      <c r="E10" s="1236"/>
      <c r="F10" s="1236"/>
      <c r="G10" s="1236"/>
      <c r="H10" s="1242"/>
      <c r="J10" s="275" t="s">
        <v>260</v>
      </c>
      <c r="K10" s="1228"/>
      <c r="L10" s="1228"/>
      <c r="M10" s="247" t="s">
        <v>261</v>
      </c>
      <c r="N10" s="275" t="s">
        <v>370</v>
      </c>
      <c r="O10" s="248"/>
      <c r="S10" s="245" t="s">
        <v>281</v>
      </c>
    </row>
    <row r="11" spans="1:19" ht="6.75" customHeight="1">
      <c r="A11" s="1224"/>
      <c r="B11" s="1224"/>
      <c r="C11" s="1224"/>
      <c r="D11" s="1224"/>
      <c r="E11" s="1224"/>
      <c r="F11" s="1224"/>
      <c r="G11" s="1224"/>
      <c r="H11" s="1242"/>
      <c r="I11" s="1224"/>
      <c r="J11" s="1224"/>
      <c r="K11" s="1224"/>
      <c r="L11" s="1224"/>
      <c r="M11" s="1224"/>
      <c r="N11" s="1224"/>
      <c r="O11" s="1224"/>
      <c r="S11" s="276" t="s">
        <v>282</v>
      </c>
    </row>
    <row r="12" spans="1:15" s="245" customFormat="1" ht="10.5" customHeight="1" thickBot="1">
      <c r="A12" s="1246" t="s">
        <v>371</v>
      </c>
      <c r="B12" s="1246"/>
      <c r="C12" s="1246"/>
      <c r="D12" s="1246"/>
      <c r="E12" s="1246"/>
      <c r="F12" s="1246"/>
      <c r="G12" s="1246"/>
      <c r="H12" s="1242"/>
      <c r="J12" s="283" t="s">
        <v>40</v>
      </c>
      <c r="K12" s="1228"/>
      <c r="L12" s="1228"/>
      <c r="M12" s="1228"/>
      <c r="N12" s="1228"/>
      <c r="O12" s="1228"/>
    </row>
    <row r="13" spans="1:19" s="245" customFormat="1" ht="10.5" customHeight="1" thickBot="1">
      <c r="A13" s="249"/>
      <c r="B13" s="250" t="s">
        <v>365</v>
      </c>
      <c r="C13" s="1245" t="str">
        <f>IF('Application 2013-2015'!I8="Yes","Yes",IF('Application 2013-2015'!I8="No","No",IF('Application 2013-2015'!I8="Select from drop-down menu by clicking gray square at right.","Not defined in application","")))</f>
        <v>Yes</v>
      </c>
      <c r="D13" s="1245"/>
      <c r="E13" s="1245"/>
      <c r="F13" s="1245"/>
      <c r="G13" s="1245"/>
      <c r="H13" s="1242"/>
      <c r="I13" s="251" t="s">
        <v>93</v>
      </c>
      <c r="S13" s="245" t="s">
        <v>283</v>
      </c>
    </row>
    <row r="14" spans="1:20" s="50" customFormat="1" ht="6.75" customHeight="1">
      <c r="A14" s="51"/>
      <c r="B14" s="52"/>
      <c r="C14" s="53"/>
      <c r="D14" s="53"/>
      <c r="E14" s="54"/>
      <c r="F14" s="54"/>
      <c r="G14" s="54"/>
      <c r="H14" s="1242"/>
      <c r="Q14" s="276"/>
      <c r="R14" s="276"/>
      <c r="S14" s="276" t="s">
        <v>284</v>
      </c>
      <c r="T14" s="276"/>
    </row>
    <row r="15" spans="1:19" s="245" customFormat="1" ht="10.5" customHeight="1" thickBot="1">
      <c r="A15" s="252"/>
      <c r="B15" s="253" t="s">
        <v>366</v>
      </c>
      <c r="C15" s="1258" t="str">
        <f>IF('Application 2013-2015'!J8="Yes","Yes",IF('Application 2013-2015'!J8="No","No",IF('Application 2013-2015'!J8="Select from drop-down menu by clicking gray square at right.","Not defined in application","")))</f>
        <v>Yes</v>
      </c>
      <c r="D15" s="1258"/>
      <c r="E15" s="1258"/>
      <c r="F15" s="1258"/>
      <c r="G15" s="1258"/>
      <c r="H15" s="1242"/>
      <c r="I15" s="1225" t="s">
        <v>262</v>
      </c>
      <c r="J15" s="1225"/>
      <c r="K15" s="1226" t="e">
        <f>IF('Application 2013-2015'!K5="","",'Application 2013-2015'!k)</f>
        <v>#NAME?</v>
      </c>
      <c r="L15" s="1227"/>
      <c r="M15" s="1227"/>
      <c r="N15" s="1227"/>
      <c r="O15" s="1227"/>
      <c r="S15" s="245" t="s">
        <v>285</v>
      </c>
    </row>
    <row r="16" spans="1:19" ht="6.75" customHeight="1">
      <c r="A16" s="55"/>
      <c r="B16" s="55"/>
      <c r="C16" s="56"/>
      <c r="D16" s="56"/>
      <c r="E16" s="57"/>
      <c r="F16" s="57"/>
      <c r="G16" s="57"/>
      <c r="H16" s="1242"/>
      <c r="I16" s="244"/>
      <c r="J16" s="244"/>
      <c r="S16" s="276" t="s">
        <v>286</v>
      </c>
    </row>
    <row r="17" spans="1:19" s="245" customFormat="1" ht="10.5" customHeight="1" thickBot="1">
      <c r="A17" s="254"/>
      <c r="B17" s="255" t="s">
        <v>367</v>
      </c>
      <c r="C17" s="1245" t="str">
        <f>IF('Application 2013-2015'!K8="Yes","Yes",IF('Application 2013-2015'!K8="No","No",IF('Application 2013-2015'!K8="Select from drop-down menu by clicking gray square at right.","Not defined in application","")))</f>
        <v>No</v>
      </c>
      <c r="D17" s="1245"/>
      <c r="E17" s="1245"/>
      <c r="F17" s="1245"/>
      <c r="G17" s="1245"/>
      <c r="H17" s="1242"/>
      <c r="I17" s="1225" t="s">
        <v>263</v>
      </c>
      <c r="J17" s="1225"/>
      <c r="K17" s="1228"/>
      <c r="L17" s="1228"/>
      <c r="M17" s="1228"/>
      <c r="N17" s="1228"/>
      <c r="O17" s="1228"/>
      <c r="S17" s="245" t="s">
        <v>287</v>
      </c>
    </row>
    <row r="18" spans="1:19" ht="15.75" customHeight="1" thickBot="1">
      <c r="A18" s="1247"/>
      <c r="B18" s="1247"/>
      <c r="C18" s="1247"/>
      <c r="D18" s="1247"/>
      <c r="E18" s="1247"/>
      <c r="F18" s="1247"/>
      <c r="G18" s="1247"/>
      <c r="H18" s="1247"/>
      <c r="I18" s="1247"/>
      <c r="J18" s="1247"/>
      <c r="K18" s="1247"/>
      <c r="L18" s="1247"/>
      <c r="M18" s="1247"/>
      <c r="N18" s="1247"/>
      <c r="O18" s="1247"/>
      <c r="S18" s="276" t="s">
        <v>288</v>
      </c>
    </row>
    <row r="19" spans="1:19" ht="37.5" customHeight="1">
      <c r="A19" s="1259"/>
      <c r="B19" s="1260"/>
      <c r="C19" s="1260"/>
      <c r="D19" s="1260"/>
      <c r="E19" s="1260"/>
      <c r="F19" s="1260"/>
      <c r="G19" s="1260"/>
      <c r="H19" s="1260"/>
      <c r="I19" s="1260"/>
      <c r="J19" s="1260"/>
      <c r="K19" s="1260"/>
      <c r="L19" s="1260"/>
      <c r="M19" s="1260"/>
      <c r="N19" s="1260"/>
      <c r="O19" s="1261"/>
      <c r="S19" s="276" t="s">
        <v>289</v>
      </c>
    </row>
    <row r="20" spans="1:19" ht="13.5" customHeight="1">
      <c r="A20" s="1262" t="s">
        <v>235</v>
      </c>
      <c r="B20" s="1229"/>
      <c r="C20" s="1229"/>
      <c r="D20" s="1229"/>
      <c r="E20" s="1229"/>
      <c r="F20" s="1229"/>
      <c r="G20" s="1229"/>
      <c r="H20" s="1229"/>
      <c r="I20" s="1229"/>
      <c r="J20" s="1229"/>
      <c r="K20" s="1229"/>
      <c r="L20" s="1229"/>
      <c r="M20" s="1229" t="s">
        <v>266</v>
      </c>
      <c r="N20" s="1229"/>
      <c r="O20" s="1230"/>
      <c r="S20" s="276" t="s">
        <v>290</v>
      </c>
    </row>
    <row r="21" spans="1:19" ht="12" customHeight="1">
      <c r="A21" s="1132" t="str">
        <f>'Application 2013-2015'!A493</f>
        <v>Laporte School</v>
      </c>
      <c r="B21" s="1133"/>
      <c r="C21" s="1133"/>
      <c r="D21" s="1133"/>
      <c r="E21" s="1133"/>
      <c r="F21" s="1133"/>
      <c r="G21" s="1133"/>
      <c r="H21" s="1133"/>
      <c r="I21" s="1133"/>
      <c r="J21" s="1133"/>
      <c r="K21" s="1133"/>
      <c r="L21" s="1133"/>
      <c r="M21" s="1130" t="str">
        <f>IF('Application 2013-2015'!I49="","",'Application 2013-2015'!I49)</f>
        <v>306</v>
      </c>
      <c r="N21" s="1130"/>
      <c r="O21" s="1131"/>
      <c r="S21" s="276" t="s">
        <v>291</v>
      </c>
    </row>
    <row r="22" spans="1:20" ht="12" customHeight="1">
      <c r="A22" s="1132" t="str">
        <f>'Application 2013-2015'!A494</f>
        <v>Enter school name above</v>
      </c>
      <c r="B22" s="1133"/>
      <c r="C22" s="1133"/>
      <c r="D22" s="1133"/>
      <c r="E22" s="1133"/>
      <c r="F22" s="1133"/>
      <c r="G22" s="1133"/>
      <c r="H22" s="1133"/>
      <c r="I22" s="1133"/>
      <c r="J22" s="1133"/>
      <c r="K22" s="1133"/>
      <c r="L22" s="1133"/>
      <c r="M22" s="1130">
        <f>IF('Application 2013-2015'!I71="","",'Application 2013-2015'!I71)</f>
      </c>
      <c r="N22" s="1130"/>
      <c r="O22" s="1131"/>
      <c r="Q22" s="50"/>
      <c r="R22" s="50"/>
      <c r="S22" s="59" t="s">
        <v>292</v>
      </c>
      <c r="T22" s="50"/>
    </row>
    <row r="23" spans="1:20" ht="12" customHeight="1">
      <c r="A23" s="1132" t="str">
        <f>'Application 2013-2015'!A495</f>
        <v>Enter school name above</v>
      </c>
      <c r="B23" s="1133"/>
      <c r="C23" s="1133"/>
      <c r="D23" s="1133"/>
      <c r="E23" s="1133"/>
      <c r="F23" s="1133"/>
      <c r="G23" s="1133"/>
      <c r="H23" s="1133"/>
      <c r="I23" s="1133"/>
      <c r="J23" s="1133"/>
      <c r="K23" s="1133"/>
      <c r="L23" s="1133"/>
      <c r="M23" s="1130">
        <f>IF('Application 2013-2015'!I93="","",'Application 2013-2015'!I93)</f>
      </c>
      <c r="N23" s="1130"/>
      <c r="O23" s="1131"/>
      <c r="Q23" s="60"/>
      <c r="R23" s="60"/>
      <c r="S23" s="276" t="s">
        <v>293</v>
      </c>
      <c r="T23" s="60"/>
    </row>
    <row r="24" spans="1:20" ht="12" customHeight="1">
      <c r="A24" s="1132" t="str">
        <f>'Application 2013-2015'!A496</f>
        <v>Enter school name above</v>
      </c>
      <c r="B24" s="1133"/>
      <c r="C24" s="1133"/>
      <c r="D24" s="1133"/>
      <c r="E24" s="1133"/>
      <c r="F24" s="1133"/>
      <c r="G24" s="1133"/>
      <c r="H24" s="1133"/>
      <c r="I24" s="1133"/>
      <c r="J24" s="1133"/>
      <c r="K24" s="1133"/>
      <c r="L24" s="1133"/>
      <c r="M24" s="1130">
        <f>IF('Application 2013-2015'!I115="","",'Application 2013-2015'!I115)</f>
      </c>
      <c r="N24" s="1130"/>
      <c r="O24" s="1131"/>
      <c r="Q24" s="61"/>
      <c r="R24" s="61"/>
      <c r="S24" s="276" t="s">
        <v>297</v>
      </c>
      <c r="T24" s="61"/>
    </row>
    <row r="25" spans="1:19" ht="12" customHeight="1">
      <c r="A25" s="1132" t="str">
        <f>'Application 2013-2015'!A497</f>
        <v>Enter school name above</v>
      </c>
      <c r="B25" s="1133"/>
      <c r="C25" s="1133"/>
      <c r="D25" s="1133"/>
      <c r="E25" s="1133"/>
      <c r="F25" s="1133"/>
      <c r="G25" s="1133"/>
      <c r="H25" s="1133"/>
      <c r="I25" s="1133"/>
      <c r="J25" s="1133"/>
      <c r="K25" s="1133"/>
      <c r="L25" s="1133"/>
      <c r="M25" s="1130">
        <f>IF('Application 2013-2015'!I137="","",'Application 2013-2015'!I137)</f>
      </c>
      <c r="N25" s="1130"/>
      <c r="O25" s="1131"/>
      <c r="S25" s="276" t="s">
        <v>299</v>
      </c>
    </row>
    <row r="26" spans="1:20" ht="12" customHeight="1">
      <c r="A26" s="1132" t="str">
        <f>'Application 2013-2015'!A498</f>
        <v>Enter school name above</v>
      </c>
      <c r="B26" s="1133"/>
      <c r="C26" s="1133"/>
      <c r="D26" s="1133"/>
      <c r="E26" s="1133"/>
      <c r="F26" s="1133"/>
      <c r="G26" s="1133"/>
      <c r="H26" s="1133"/>
      <c r="I26" s="1133"/>
      <c r="J26" s="1133"/>
      <c r="K26" s="1133"/>
      <c r="L26" s="1133"/>
      <c r="M26" s="1130">
        <f>IF('Application 2013-2015'!I159="","",'Application 2013-2015'!I159)</f>
      </c>
      <c r="N26" s="1130"/>
      <c r="O26" s="1131"/>
      <c r="Q26" s="60"/>
      <c r="R26" s="60"/>
      <c r="S26" s="276" t="s">
        <v>300</v>
      </c>
      <c r="T26" s="60"/>
    </row>
    <row r="27" spans="1:19" ht="12" customHeight="1">
      <c r="A27" s="1132" t="str">
        <f>'Application 2013-2015'!A499</f>
        <v>Enter school name above</v>
      </c>
      <c r="B27" s="1133"/>
      <c r="C27" s="1133"/>
      <c r="D27" s="1133"/>
      <c r="E27" s="1133"/>
      <c r="F27" s="1133"/>
      <c r="G27" s="1133"/>
      <c r="H27" s="1133"/>
      <c r="I27" s="1133"/>
      <c r="J27" s="1133"/>
      <c r="K27" s="1133"/>
      <c r="L27" s="1133"/>
      <c r="M27" s="1130">
        <f>IF('Application 2013-2015'!I181="","",'Application 2013-2015'!I181)</f>
      </c>
      <c r="N27" s="1130"/>
      <c r="O27" s="1131"/>
      <c r="S27" s="276" t="s">
        <v>301</v>
      </c>
    </row>
    <row r="28" spans="1:19" ht="12" customHeight="1">
      <c r="A28" s="1132" t="str">
        <f>'Application 2013-2015'!A500</f>
        <v>Enter school name above</v>
      </c>
      <c r="B28" s="1133"/>
      <c r="C28" s="1133"/>
      <c r="D28" s="1133"/>
      <c r="E28" s="1133"/>
      <c r="F28" s="1133"/>
      <c r="G28" s="1133"/>
      <c r="H28" s="1133"/>
      <c r="I28" s="1133"/>
      <c r="J28" s="1133"/>
      <c r="K28" s="1133"/>
      <c r="L28" s="1133"/>
      <c r="M28" s="1130">
        <f>IF('Application 2013-2015'!I203="","",'Application 2013-2015'!I203)</f>
      </c>
      <c r="N28" s="1130"/>
      <c r="O28" s="1131"/>
      <c r="S28" s="276" t="s">
        <v>302</v>
      </c>
    </row>
    <row r="29" spans="1:15" ht="12" customHeight="1">
      <c r="A29" s="1132" t="str">
        <f>'Application 2013-2015'!A501</f>
        <v>Enter school name above</v>
      </c>
      <c r="B29" s="1133"/>
      <c r="C29" s="1133"/>
      <c r="D29" s="1133"/>
      <c r="E29" s="1133"/>
      <c r="F29" s="1133"/>
      <c r="G29" s="1133"/>
      <c r="H29" s="1133"/>
      <c r="I29" s="1133"/>
      <c r="J29" s="1133"/>
      <c r="K29" s="1133"/>
      <c r="L29" s="1133"/>
      <c r="M29" s="1130">
        <f>IF('Application 2013-2015'!I225="","",'Application 2013-2015'!I225)</f>
      </c>
      <c r="N29" s="1130"/>
      <c r="O29" s="1131"/>
    </row>
    <row r="30" spans="1:15" ht="12" customHeight="1">
      <c r="A30" s="1132" t="str">
        <f>'Application 2013-2015'!A502</f>
        <v>Enter school name above</v>
      </c>
      <c r="B30" s="1133"/>
      <c r="C30" s="1133"/>
      <c r="D30" s="1133"/>
      <c r="E30" s="1133"/>
      <c r="F30" s="1133"/>
      <c r="G30" s="1133"/>
      <c r="H30" s="1133"/>
      <c r="I30" s="1133"/>
      <c r="J30" s="1133"/>
      <c r="K30" s="1133"/>
      <c r="L30" s="1133"/>
      <c r="M30" s="1130">
        <f>IF('Application 2013-2015'!I247="","",'Application 2013-2015'!I247)</f>
      </c>
      <c r="N30" s="1130"/>
      <c r="O30" s="1131"/>
    </row>
    <row r="31" spans="1:15" ht="12" customHeight="1">
      <c r="A31" s="1132" t="str">
        <f>'Application 2013-2015'!A503</f>
        <v>Enter school name above</v>
      </c>
      <c r="B31" s="1133"/>
      <c r="C31" s="1133"/>
      <c r="D31" s="1133"/>
      <c r="E31" s="1133"/>
      <c r="F31" s="1133"/>
      <c r="G31" s="1133"/>
      <c r="H31" s="1133"/>
      <c r="I31" s="1133"/>
      <c r="J31" s="1133"/>
      <c r="K31" s="1133"/>
      <c r="L31" s="1133"/>
      <c r="M31" s="1130">
        <f>IF('Application 2013-2015'!I269="","",'Application 2013-2015'!I269)</f>
      </c>
      <c r="N31" s="1130"/>
      <c r="O31" s="1131"/>
    </row>
    <row r="32" spans="1:15" ht="12" customHeight="1">
      <c r="A32" s="1132" t="str">
        <f>'Application 2013-2015'!A504</f>
        <v>Enter school name above</v>
      </c>
      <c r="B32" s="1133"/>
      <c r="C32" s="1133"/>
      <c r="D32" s="1133"/>
      <c r="E32" s="1133"/>
      <c r="F32" s="1133"/>
      <c r="G32" s="1133"/>
      <c r="H32" s="1133"/>
      <c r="I32" s="1133"/>
      <c r="J32" s="1133"/>
      <c r="K32" s="1133"/>
      <c r="L32" s="1133"/>
      <c r="M32" s="1130">
        <f>IF('Application 2013-2015'!I291="","",'Application 2013-2015'!I291)</f>
      </c>
      <c r="N32" s="1130"/>
      <c r="O32" s="1131"/>
    </row>
    <row r="33" spans="1:15" ht="12" customHeight="1">
      <c r="A33" s="1132" t="str">
        <f>'Application 2013-2015'!A505</f>
        <v>Enter school name above</v>
      </c>
      <c r="B33" s="1133"/>
      <c r="C33" s="1133"/>
      <c r="D33" s="1133"/>
      <c r="E33" s="1133"/>
      <c r="F33" s="1133"/>
      <c r="G33" s="1133"/>
      <c r="H33" s="1133"/>
      <c r="I33" s="1133"/>
      <c r="J33" s="1133"/>
      <c r="K33" s="1133"/>
      <c r="L33" s="1133"/>
      <c r="M33" s="1130">
        <f>IF('Application 2013-2015'!I313="","",'Application 2013-2015'!I313)</f>
      </c>
      <c r="N33" s="1130"/>
      <c r="O33" s="1131"/>
    </row>
    <row r="34" spans="1:15" ht="12" customHeight="1">
      <c r="A34" s="1132" t="str">
        <f>'Application 2013-2015'!A506</f>
        <v>Enter school name above</v>
      </c>
      <c r="B34" s="1133"/>
      <c r="C34" s="1133"/>
      <c r="D34" s="1133"/>
      <c r="E34" s="1133"/>
      <c r="F34" s="1133"/>
      <c r="G34" s="1133"/>
      <c r="H34" s="1133"/>
      <c r="I34" s="1133"/>
      <c r="J34" s="1133"/>
      <c r="K34" s="1133"/>
      <c r="L34" s="1133"/>
      <c r="M34" s="1130">
        <f>IF('Application 2013-2015'!I335="","",'Application 2013-2015'!I335)</f>
      </c>
      <c r="N34" s="1130"/>
      <c r="O34" s="1131"/>
    </row>
    <row r="35" spans="1:15" ht="12" customHeight="1">
      <c r="A35" s="1132" t="str">
        <f>'Application 2013-2015'!A507</f>
        <v>Enter school name above</v>
      </c>
      <c r="B35" s="1133"/>
      <c r="C35" s="1133"/>
      <c r="D35" s="1133"/>
      <c r="E35" s="1133"/>
      <c r="F35" s="1133"/>
      <c r="G35" s="1133"/>
      <c r="H35" s="1133"/>
      <c r="I35" s="1133"/>
      <c r="J35" s="1133"/>
      <c r="K35" s="1133"/>
      <c r="L35" s="1133"/>
      <c r="M35" s="1130">
        <f>IF('Application 2013-2015'!I357="","",'Application 2013-2015'!I357)</f>
      </c>
      <c r="N35" s="1130"/>
      <c r="O35" s="1131"/>
    </row>
    <row r="36" spans="1:15" ht="12" customHeight="1">
      <c r="A36" s="1132" t="str">
        <f>'Application 2013-2015'!A508</f>
        <v>Enter school name above</v>
      </c>
      <c r="B36" s="1133"/>
      <c r="C36" s="1133"/>
      <c r="D36" s="1133"/>
      <c r="E36" s="1133"/>
      <c r="F36" s="1133"/>
      <c r="G36" s="1133"/>
      <c r="H36" s="1133"/>
      <c r="I36" s="1133"/>
      <c r="J36" s="1133"/>
      <c r="K36" s="1133"/>
      <c r="L36" s="1133"/>
      <c r="M36" s="1130">
        <f>IF('Application 2013-2015'!I379="","",'Application 2013-2015'!I379)</f>
      </c>
      <c r="N36" s="1130"/>
      <c r="O36" s="1131"/>
    </row>
    <row r="37" spans="1:15" ht="12" customHeight="1">
      <c r="A37" s="1132" t="str">
        <f>'Application 2013-2015'!A509</f>
        <v>Enter school name above</v>
      </c>
      <c r="B37" s="1133"/>
      <c r="C37" s="1133"/>
      <c r="D37" s="1133"/>
      <c r="E37" s="1133"/>
      <c r="F37" s="1133"/>
      <c r="G37" s="1133"/>
      <c r="H37" s="1133"/>
      <c r="I37" s="1133"/>
      <c r="J37" s="1133"/>
      <c r="K37" s="1133"/>
      <c r="L37" s="1133"/>
      <c r="M37" s="1130">
        <f>IF('Application 2013-2015'!I401="","",'Application 2013-2015'!I401)</f>
      </c>
      <c r="N37" s="1130"/>
      <c r="O37" s="1131"/>
    </row>
    <row r="38" spans="1:15" ht="12" customHeight="1">
      <c r="A38" s="1132" t="str">
        <f>'Application 2013-2015'!A510</f>
        <v>Enter school name above</v>
      </c>
      <c r="B38" s="1133"/>
      <c r="C38" s="1133"/>
      <c r="D38" s="1133"/>
      <c r="E38" s="1133"/>
      <c r="F38" s="1133"/>
      <c r="G38" s="1133"/>
      <c r="H38" s="1133"/>
      <c r="I38" s="1133"/>
      <c r="J38" s="1133"/>
      <c r="K38" s="1133"/>
      <c r="L38" s="1133"/>
      <c r="M38" s="1130">
        <f>IF('Application 2013-2015'!I423="","",'Application 2013-2015'!I423)</f>
      </c>
      <c r="N38" s="1130"/>
      <c r="O38" s="1131"/>
    </row>
    <row r="39" spans="1:15" ht="12" customHeight="1">
      <c r="A39" s="1132" t="str">
        <f>'Application 2013-2015'!A511</f>
        <v>Enter school name above</v>
      </c>
      <c r="B39" s="1133"/>
      <c r="C39" s="1133"/>
      <c r="D39" s="1133"/>
      <c r="E39" s="1133"/>
      <c r="F39" s="1133"/>
      <c r="G39" s="1133"/>
      <c r="H39" s="1133"/>
      <c r="I39" s="1133"/>
      <c r="J39" s="1133"/>
      <c r="K39" s="1133"/>
      <c r="L39" s="1133"/>
      <c r="M39" s="1130">
        <f>IF('Application 2013-2015'!I445="","",'Application 2013-2015'!I455)</f>
      </c>
      <c r="N39" s="1130"/>
      <c r="O39" s="1131"/>
    </row>
    <row r="40" spans="1:15" ht="12" customHeight="1" thickBot="1">
      <c r="A40" s="1256" t="str">
        <f>'Application 2013-2015'!A512</f>
        <v>Enter school name above</v>
      </c>
      <c r="B40" s="1257"/>
      <c r="C40" s="1257"/>
      <c r="D40" s="1257"/>
      <c r="E40" s="1257"/>
      <c r="F40" s="1257"/>
      <c r="G40" s="1257"/>
      <c r="H40" s="1257"/>
      <c r="I40" s="1257"/>
      <c r="J40" s="1257"/>
      <c r="K40" s="1257"/>
      <c r="L40" s="1257"/>
      <c r="M40" s="1130">
        <f>IF('Application 2013-2015'!I467="","",'Application 2013-2015'!I467)</f>
      </c>
      <c r="N40" s="1130"/>
      <c r="O40" s="1131"/>
    </row>
    <row r="41" spans="1:15" ht="15.75" customHeight="1" thickBot="1">
      <c r="A41" s="1211"/>
      <c r="B41" s="1212"/>
      <c r="C41" s="1212"/>
      <c r="D41" s="1212"/>
      <c r="E41" s="1212"/>
      <c r="F41" s="1212"/>
      <c r="G41" s="1212"/>
      <c r="H41" s="1212"/>
      <c r="I41" s="1212"/>
      <c r="J41" s="1212"/>
      <c r="K41" s="1212"/>
      <c r="L41" s="1212"/>
      <c r="M41" s="1212"/>
      <c r="N41" s="1212"/>
      <c r="O41" s="1213"/>
    </row>
    <row r="42" spans="1:15" s="50" customFormat="1" ht="30.75" customHeight="1" thickBot="1">
      <c r="A42" s="1140" t="s">
        <v>62</v>
      </c>
      <c r="B42" s="1141"/>
      <c r="C42" s="1141"/>
      <c r="D42" s="1141"/>
      <c r="E42" s="1141"/>
      <c r="F42" s="1141"/>
      <c r="G42" s="1141"/>
      <c r="H42" s="1141"/>
      <c r="I42" s="1141"/>
      <c r="J42" s="1141"/>
      <c r="K42" s="1141"/>
      <c r="L42" s="1141"/>
      <c r="M42" s="1141"/>
      <c r="N42" s="1141"/>
      <c r="O42" s="1142"/>
    </row>
    <row r="43" spans="1:15" s="60" customFormat="1" ht="24.75" customHeight="1">
      <c r="A43" s="1252" t="s">
        <v>179</v>
      </c>
      <c r="B43" s="1253"/>
      <c r="C43" s="1253"/>
      <c r="D43" s="1253"/>
      <c r="E43" s="1253"/>
      <c r="F43" s="1253"/>
      <c r="G43" s="1253"/>
      <c r="H43" s="1253"/>
      <c r="I43" s="1253"/>
      <c r="J43" s="1253"/>
      <c r="K43" s="1253"/>
      <c r="L43" s="1253"/>
      <c r="M43" s="1253"/>
      <c r="N43" s="1253"/>
      <c r="O43" s="1254"/>
    </row>
    <row r="44" spans="1:15" s="61" customFormat="1" ht="46.5" customHeight="1">
      <c r="A44" s="282" t="s">
        <v>294</v>
      </c>
      <c r="B44" s="1255" t="s">
        <v>418</v>
      </c>
      <c r="C44" s="1255"/>
      <c r="D44" s="1255" t="s">
        <v>295</v>
      </c>
      <c r="E44" s="1255"/>
      <c r="F44" s="1255" t="s">
        <v>180</v>
      </c>
      <c r="G44" s="1255"/>
      <c r="H44" s="1255" t="s">
        <v>181</v>
      </c>
      <c r="I44" s="1255"/>
      <c r="J44" s="1250" t="s">
        <v>296</v>
      </c>
      <c r="K44" s="1250"/>
      <c r="L44" s="1250"/>
      <c r="M44" s="1250"/>
      <c r="N44" s="1250"/>
      <c r="O44" s="1251"/>
    </row>
    <row r="45" spans="1:15" ht="13.5" customHeight="1">
      <c r="A45" s="62" t="s">
        <v>298</v>
      </c>
      <c r="B45" s="1135">
        <v>35</v>
      </c>
      <c r="C45" s="1135"/>
      <c r="D45" s="1135">
        <v>6</v>
      </c>
      <c r="E45" s="1135"/>
      <c r="F45" s="1135">
        <v>12</v>
      </c>
      <c r="G45" s="1135"/>
      <c r="H45" s="1135">
        <v>2</v>
      </c>
      <c r="I45" s="1135"/>
      <c r="J45" s="1214" t="s">
        <v>1197</v>
      </c>
      <c r="K45" s="1215"/>
      <c r="L45" s="1215"/>
      <c r="M45" s="1215"/>
      <c r="N45" s="1215"/>
      <c r="O45" s="1216"/>
    </row>
    <row r="46" spans="1:15" s="60" customFormat="1" ht="13.5" customHeight="1">
      <c r="A46" s="62">
        <v>1</v>
      </c>
      <c r="B46" s="1135">
        <v>27</v>
      </c>
      <c r="C46" s="1135"/>
      <c r="D46" s="1135">
        <v>4</v>
      </c>
      <c r="E46" s="1135"/>
      <c r="F46" s="1135">
        <v>12</v>
      </c>
      <c r="G46" s="1135"/>
      <c r="H46" s="1135">
        <v>2</v>
      </c>
      <c r="I46" s="1135"/>
      <c r="J46" s="1217"/>
      <c r="K46" s="1218"/>
      <c r="L46" s="1218"/>
      <c r="M46" s="1218"/>
      <c r="N46" s="1218"/>
      <c r="O46" s="1219"/>
    </row>
    <row r="47" spans="1:15" ht="13.5" customHeight="1">
      <c r="A47" s="62">
        <v>2</v>
      </c>
      <c r="B47" s="1135">
        <v>28</v>
      </c>
      <c r="C47" s="1135"/>
      <c r="D47" s="1135">
        <v>1</v>
      </c>
      <c r="E47" s="1135"/>
      <c r="F47" s="1135">
        <v>11</v>
      </c>
      <c r="G47" s="1135"/>
      <c r="H47" s="1135">
        <v>0</v>
      </c>
      <c r="I47" s="1135"/>
      <c r="J47" s="1217"/>
      <c r="K47" s="1218"/>
      <c r="L47" s="1218"/>
      <c r="M47" s="1218"/>
      <c r="N47" s="1218"/>
      <c r="O47" s="1219"/>
    </row>
    <row r="48" spans="1:15" ht="13.5" customHeight="1">
      <c r="A48" s="62">
        <v>3</v>
      </c>
      <c r="B48" s="1135">
        <v>23</v>
      </c>
      <c r="C48" s="1135"/>
      <c r="D48" s="1135">
        <v>4</v>
      </c>
      <c r="E48" s="1135"/>
      <c r="F48" s="1135">
        <v>11</v>
      </c>
      <c r="G48" s="1135"/>
      <c r="H48" s="1135">
        <v>2</v>
      </c>
      <c r="I48" s="1135"/>
      <c r="J48" s="1217"/>
      <c r="K48" s="1218"/>
      <c r="L48" s="1218"/>
      <c r="M48" s="1218"/>
      <c r="N48" s="1218"/>
      <c r="O48" s="1219"/>
    </row>
    <row r="49" spans="1:15" ht="13.5" customHeight="1">
      <c r="A49" s="62">
        <v>4</v>
      </c>
      <c r="B49" s="1135">
        <v>26</v>
      </c>
      <c r="C49" s="1135"/>
      <c r="D49" s="1135">
        <v>6</v>
      </c>
      <c r="E49" s="1135"/>
      <c r="F49" s="1135">
        <v>12</v>
      </c>
      <c r="G49" s="1135"/>
      <c r="H49" s="1135">
        <v>3</v>
      </c>
      <c r="I49" s="1135"/>
      <c r="J49" s="1217"/>
      <c r="K49" s="1218"/>
      <c r="L49" s="1218"/>
      <c r="M49" s="1218"/>
      <c r="N49" s="1218"/>
      <c r="O49" s="1219"/>
    </row>
    <row r="50" spans="1:15" ht="13.5" customHeight="1">
      <c r="A50" s="62">
        <v>5</v>
      </c>
      <c r="B50" s="1135">
        <v>24</v>
      </c>
      <c r="C50" s="1135"/>
      <c r="D50" s="1135">
        <v>6</v>
      </c>
      <c r="E50" s="1135"/>
      <c r="F50" s="1135">
        <v>15</v>
      </c>
      <c r="G50" s="1135"/>
      <c r="H50" s="1135">
        <v>3</v>
      </c>
      <c r="I50" s="1135"/>
      <c r="J50" s="1217"/>
      <c r="K50" s="1218"/>
      <c r="L50" s="1218"/>
      <c r="M50" s="1218"/>
      <c r="N50" s="1218"/>
      <c r="O50" s="1219"/>
    </row>
    <row r="51" spans="1:15" ht="13.5" customHeight="1">
      <c r="A51" s="62">
        <v>6</v>
      </c>
      <c r="B51" s="1135">
        <v>24</v>
      </c>
      <c r="C51" s="1135"/>
      <c r="D51" s="1135">
        <v>11</v>
      </c>
      <c r="E51" s="1135"/>
      <c r="F51" s="1135">
        <v>8</v>
      </c>
      <c r="G51" s="1135"/>
      <c r="H51" s="1135">
        <v>1</v>
      </c>
      <c r="I51" s="1135"/>
      <c r="J51" s="1217"/>
      <c r="K51" s="1218"/>
      <c r="L51" s="1218"/>
      <c r="M51" s="1218"/>
      <c r="N51" s="1218"/>
      <c r="O51" s="1219"/>
    </row>
    <row r="52" spans="1:15" ht="13.5" customHeight="1">
      <c r="A52" s="62">
        <v>7</v>
      </c>
      <c r="B52" s="1135">
        <v>17</v>
      </c>
      <c r="C52" s="1135"/>
      <c r="D52" s="1135">
        <v>8</v>
      </c>
      <c r="E52" s="1135"/>
      <c r="F52" s="1135">
        <v>6</v>
      </c>
      <c r="G52" s="1135"/>
      <c r="H52" s="1135">
        <v>0</v>
      </c>
      <c r="I52" s="1135"/>
      <c r="J52" s="1217"/>
      <c r="K52" s="1218"/>
      <c r="L52" s="1218"/>
      <c r="M52" s="1218"/>
      <c r="N52" s="1218"/>
      <c r="O52" s="1219"/>
    </row>
    <row r="53" spans="1:15" ht="13.5" customHeight="1">
      <c r="A53" s="62">
        <v>8</v>
      </c>
      <c r="B53" s="1135">
        <v>22</v>
      </c>
      <c r="C53" s="1135"/>
      <c r="D53" s="1135">
        <v>7</v>
      </c>
      <c r="E53" s="1135"/>
      <c r="F53" s="1135">
        <v>5</v>
      </c>
      <c r="G53" s="1135"/>
      <c r="H53" s="1135">
        <v>0</v>
      </c>
      <c r="I53" s="1135"/>
      <c r="J53" s="1217"/>
      <c r="K53" s="1218"/>
      <c r="L53" s="1218"/>
      <c r="M53" s="1218"/>
      <c r="N53" s="1218"/>
      <c r="O53" s="1219"/>
    </row>
    <row r="54" spans="1:15" ht="13.5" customHeight="1">
      <c r="A54" s="62">
        <v>9</v>
      </c>
      <c r="B54" s="1135">
        <v>24</v>
      </c>
      <c r="C54" s="1135"/>
      <c r="D54" s="1135">
        <v>5</v>
      </c>
      <c r="E54" s="1135"/>
      <c r="F54" s="1135">
        <v>0</v>
      </c>
      <c r="G54" s="1135"/>
      <c r="H54" s="1135">
        <v>0</v>
      </c>
      <c r="I54" s="1135"/>
      <c r="J54" s="1217"/>
      <c r="K54" s="1218"/>
      <c r="L54" s="1218"/>
      <c r="M54" s="1218"/>
      <c r="N54" s="1218"/>
      <c r="O54" s="1219"/>
    </row>
    <row r="55" spans="1:15" ht="13.5" customHeight="1">
      <c r="A55" s="62">
        <v>10</v>
      </c>
      <c r="B55" s="1135">
        <v>14</v>
      </c>
      <c r="C55" s="1135"/>
      <c r="D55" s="1135">
        <v>3</v>
      </c>
      <c r="E55" s="1135"/>
      <c r="F55" s="1135">
        <v>0</v>
      </c>
      <c r="G55" s="1135"/>
      <c r="H55" s="1135">
        <v>0</v>
      </c>
      <c r="I55" s="1135"/>
      <c r="J55" s="1217"/>
      <c r="K55" s="1218"/>
      <c r="L55" s="1218"/>
      <c r="M55" s="1218"/>
      <c r="N55" s="1218"/>
      <c r="O55" s="1219"/>
    </row>
    <row r="56" spans="1:15" ht="13.5" customHeight="1">
      <c r="A56" s="62">
        <v>11</v>
      </c>
      <c r="B56" s="1135">
        <v>16</v>
      </c>
      <c r="C56" s="1135"/>
      <c r="D56" s="1135">
        <v>4</v>
      </c>
      <c r="E56" s="1135"/>
      <c r="F56" s="1135">
        <v>0</v>
      </c>
      <c r="G56" s="1135"/>
      <c r="H56" s="1135">
        <v>0</v>
      </c>
      <c r="I56" s="1135"/>
      <c r="J56" s="1217"/>
      <c r="K56" s="1218"/>
      <c r="L56" s="1218"/>
      <c r="M56" s="1218"/>
      <c r="N56" s="1218"/>
      <c r="O56" s="1219"/>
    </row>
    <row r="57" spans="1:15" ht="13.5" customHeight="1">
      <c r="A57" s="62">
        <v>12</v>
      </c>
      <c r="B57" s="1135">
        <v>20</v>
      </c>
      <c r="C57" s="1135"/>
      <c r="D57" s="1135">
        <v>1</v>
      </c>
      <c r="E57" s="1135"/>
      <c r="F57" s="1135">
        <v>0</v>
      </c>
      <c r="G57" s="1135"/>
      <c r="H57" s="1135">
        <v>0</v>
      </c>
      <c r="I57" s="1135"/>
      <c r="J57" s="1217"/>
      <c r="K57" s="1218"/>
      <c r="L57" s="1218"/>
      <c r="M57" s="1218"/>
      <c r="N57" s="1218"/>
      <c r="O57" s="1219"/>
    </row>
    <row r="58" spans="1:17" s="61" customFormat="1" ht="13.5" customHeight="1" thickBot="1">
      <c r="A58" s="279" t="s">
        <v>142</v>
      </c>
      <c r="B58" s="1134">
        <f>SUM(B45:C57)</f>
        <v>300</v>
      </c>
      <c r="C58" s="1134"/>
      <c r="D58" s="1134">
        <f>SUM(D45:E57)</f>
        <v>66</v>
      </c>
      <c r="E58" s="1134"/>
      <c r="F58" s="1134">
        <f>SUM(F45:G57)</f>
        <v>92</v>
      </c>
      <c r="G58" s="1134"/>
      <c r="H58" s="1134">
        <f>SUM(H45:I57)</f>
        <v>13</v>
      </c>
      <c r="I58" s="1134"/>
      <c r="J58" s="1220"/>
      <c r="K58" s="1221"/>
      <c r="L58" s="1221"/>
      <c r="M58" s="1221"/>
      <c r="N58" s="1221"/>
      <c r="O58" s="1222"/>
      <c r="P58" s="276"/>
      <c r="Q58" s="276"/>
    </row>
    <row r="59" spans="1:12" ht="13.5" customHeight="1" thickBot="1">
      <c r="A59" s="63"/>
      <c r="B59" s="64"/>
      <c r="C59" s="64"/>
      <c r="D59" s="64"/>
      <c r="E59" s="64"/>
      <c r="F59" s="64"/>
      <c r="G59" s="64"/>
      <c r="H59" s="64"/>
      <c r="I59" s="64"/>
      <c r="J59" s="65"/>
      <c r="K59" s="65"/>
      <c r="L59" s="65"/>
    </row>
    <row r="60" spans="1:15" ht="15.75" customHeight="1" thickBot="1">
      <c r="A60" s="1211"/>
      <c r="B60" s="1212"/>
      <c r="C60" s="1212"/>
      <c r="D60" s="1212"/>
      <c r="E60" s="1212"/>
      <c r="F60" s="1212"/>
      <c r="G60" s="1212"/>
      <c r="H60" s="1212"/>
      <c r="I60" s="1212"/>
      <c r="J60" s="1212"/>
      <c r="K60" s="1212"/>
      <c r="L60" s="1212"/>
      <c r="M60" s="1212"/>
      <c r="N60" s="1212"/>
      <c r="O60" s="1213"/>
    </row>
    <row r="61" spans="1:17" s="60" customFormat="1" ht="32.25" customHeight="1" thickBot="1">
      <c r="A61" s="1140" t="s">
        <v>79</v>
      </c>
      <c r="B61" s="1141"/>
      <c r="C61" s="1141"/>
      <c r="D61" s="1141"/>
      <c r="E61" s="1141"/>
      <c r="F61" s="1141"/>
      <c r="G61" s="1141"/>
      <c r="H61" s="1141"/>
      <c r="I61" s="1141"/>
      <c r="J61" s="1141"/>
      <c r="K61" s="1141"/>
      <c r="L61" s="1141"/>
      <c r="M61" s="1141"/>
      <c r="N61" s="1141"/>
      <c r="O61" s="1142"/>
      <c r="P61" s="276"/>
      <c r="Q61" s="276"/>
    </row>
    <row r="62" spans="1:17" s="61" customFormat="1" ht="24.75" customHeight="1">
      <c r="A62" s="1146" t="s">
        <v>425</v>
      </c>
      <c r="B62" s="1147"/>
      <c r="C62" s="1147"/>
      <c r="D62" s="1147"/>
      <c r="E62" s="1147"/>
      <c r="F62" s="1147"/>
      <c r="G62" s="1147"/>
      <c r="H62" s="1147"/>
      <c r="I62" s="1147"/>
      <c r="J62" s="1147"/>
      <c r="K62" s="1147"/>
      <c r="L62" s="1147"/>
      <c r="M62" s="1147"/>
      <c r="N62" s="1147"/>
      <c r="O62" s="1148"/>
      <c r="P62" s="276"/>
      <c r="Q62" s="276"/>
    </row>
    <row r="63" spans="1:17" s="66" customFormat="1" ht="24.75" customHeight="1">
      <c r="A63" s="1143" t="s">
        <v>491</v>
      </c>
      <c r="B63" s="1138"/>
      <c r="C63" s="1138"/>
      <c r="D63" s="1138"/>
      <c r="E63" s="1138"/>
      <c r="F63" s="1138"/>
      <c r="G63" s="1138"/>
      <c r="H63" s="1138"/>
      <c r="I63" s="1138"/>
      <c r="J63" s="1138" t="s">
        <v>490</v>
      </c>
      <c r="K63" s="1138"/>
      <c r="L63" s="1138"/>
      <c r="M63" s="1138"/>
      <c r="N63" s="1138"/>
      <c r="O63" s="1139"/>
      <c r="P63" s="276"/>
      <c r="Q63" s="276"/>
    </row>
    <row r="64" spans="1:17" s="66" customFormat="1" ht="31.5" customHeight="1">
      <c r="A64" s="1150" t="s">
        <v>235</v>
      </c>
      <c r="B64" s="1144"/>
      <c r="C64" s="280" t="s">
        <v>492</v>
      </c>
      <c r="D64" s="1144" t="s">
        <v>489</v>
      </c>
      <c r="E64" s="1144"/>
      <c r="F64" s="1144"/>
      <c r="G64" s="280" t="s">
        <v>192</v>
      </c>
      <c r="H64" s="280" t="s">
        <v>487</v>
      </c>
      <c r="I64" s="280" t="s">
        <v>488</v>
      </c>
      <c r="J64" s="1144" t="s">
        <v>364</v>
      </c>
      <c r="K64" s="1144"/>
      <c r="L64" s="1144"/>
      <c r="M64" s="1144"/>
      <c r="N64" s="1144"/>
      <c r="O64" s="1145"/>
      <c r="P64" s="67"/>
      <c r="Q64" s="67"/>
    </row>
    <row r="65" spans="1:17" s="66" customFormat="1" ht="31.5" customHeight="1">
      <c r="A65" s="1151" t="str">
        <f>IF('Application 2013-2015'!A543="","",'Application 2013-2015'!A543)</f>
        <v>Laporte School</v>
      </c>
      <c r="B65" s="1149"/>
      <c r="C65" s="40" t="str">
        <f>IF('Application 2013-2015'!B543="","",'Application 2013-2015'!B543)</f>
        <v>Yes</v>
      </c>
      <c r="D65" s="1149" t="str">
        <f>IF('Application 2013-2015'!C543="","",'Application 2013-2015'!C543)</f>
        <v>Increase in students achieving grade level reading targets.</v>
      </c>
      <c r="E65" s="1149"/>
      <c r="F65" s="1149"/>
      <c r="G65" s="40" t="str">
        <f>IF('Application 2013-2015'!G543="","",'Application 2013-2015'!G543)</f>
        <v>NWEA, MCAs </v>
      </c>
      <c r="H65" s="41" t="str">
        <f>IF('Application 2013-2015'!J543="","",'Application 2013-2015'!J543)</f>
        <v>70% of ADSIS students score below grade level tartgets</v>
      </c>
      <c r="I65" s="41" t="str">
        <f>IF('Application 2013-2015'!M543="","",'Application 2013-2015'!M543)</f>
        <v>50% of ADSIS students score below grade level targets</v>
      </c>
      <c r="J65" s="1136" t="s">
        <v>1018</v>
      </c>
      <c r="K65" s="1136"/>
      <c r="L65" s="1136"/>
      <c r="M65" s="1136"/>
      <c r="N65" s="1136"/>
      <c r="O65" s="1137"/>
      <c r="P65" s="67"/>
      <c r="Q65" s="67"/>
    </row>
    <row r="66" spans="1:17" s="66" customFormat="1" ht="31.5" customHeight="1">
      <c r="A66" s="1151">
        <f>IF('Application 2013-2015'!A544="","",'Application 2013-2015'!A544)</f>
      </c>
      <c r="B66" s="1149"/>
      <c r="C66" s="40" t="str">
        <f>IF('Application 2013-2015'!B544="","",'Application 2013-2015'!B544)</f>
        <v>Enter Goal Data Above</v>
      </c>
      <c r="D66" s="1149">
        <f>IF('Application 2013-2015'!C544="","",'Application 2013-2015'!C544)</f>
      </c>
      <c r="E66" s="1149"/>
      <c r="F66" s="1149"/>
      <c r="G66" s="40">
        <f>IF('Application 2013-2015'!G544="","",'Application 2013-2015'!G544)</f>
      </c>
      <c r="H66" s="41">
        <f>IF('Application 2013-2015'!J544="","",'Application 2013-2015'!J544)</f>
      </c>
      <c r="I66" s="41">
        <f>IF('Application 2013-2015'!M544="","",'Application 2013-2015'!M544)</f>
      </c>
      <c r="J66" s="1136"/>
      <c r="K66" s="1136"/>
      <c r="L66" s="1136"/>
      <c r="M66" s="1136"/>
      <c r="N66" s="1136"/>
      <c r="O66" s="1137"/>
      <c r="P66" s="67"/>
      <c r="Q66" s="67"/>
    </row>
    <row r="67" spans="1:17" s="66" customFormat="1" ht="31.5" customHeight="1">
      <c r="A67" s="1151" t="str">
        <f>IF('Application 2013-2015'!A545="","",'Application 2013-2015'!A545)</f>
        <v>Enter school name above</v>
      </c>
      <c r="B67" s="1149"/>
      <c r="C67" s="40" t="str">
        <f>IF('Application 2013-2015'!B545="","",'Application 2013-2015'!B545)</f>
        <v>Enter Goal Data Above</v>
      </c>
      <c r="D67" s="1149">
        <f>IF('Application 2013-2015'!C545="","",'Application 2013-2015'!C545)</f>
      </c>
      <c r="E67" s="1149"/>
      <c r="F67" s="1149"/>
      <c r="G67" s="40">
        <f>IF('Application 2013-2015'!G545="","",'Application 2013-2015'!G545)</f>
      </c>
      <c r="H67" s="41">
        <f>IF('Application 2013-2015'!J545="","",'Application 2013-2015'!J545)</f>
      </c>
      <c r="I67" s="41">
        <f>IF('Application 2013-2015'!M545="","",'Application 2013-2015'!M545)</f>
      </c>
      <c r="J67" s="1136"/>
      <c r="K67" s="1136"/>
      <c r="L67" s="1136"/>
      <c r="M67" s="1136"/>
      <c r="N67" s="1136"/>
      <c r="O67" s="1137"/>
      <c r="P67" s="67"/>
      <c r="Q67" s="67"/>
    </row>
    <row r="68" spans="1:17" s="66" customFormat="1" ht="31.5" customHeight="1">
      <c r="A68" s="1151" t="str">
        <f>IF('Application 2013-2015'!A546="","",'Application 2013-2015'!A546)</f>
        <v>Enter school name above</v>
      </c>
      <c r="B68" s="1149"/>
      <c r="C68" s="40" t="str">
        <f>IF('Application 2013-2015'!B546="","",'Application 2013-2015'!B546)</f>
        <v>Enter Goal Data Above</v>
      </c>
      <c r="D68" s="1149">
        <f>IF('Application 2013-2015'!C546="","",'Application 2013-2015'!C546)</f>
      </c>
      <c r="E68" s="1149"/>
      <c r="F68" s="1149"/>
      <c r="G68" s="40">
        <f>IF('Application 2013-2015'!G546="","",'Application 2013-2015'!G546)</f>
      </c>
      <c r="H68" s="41">
        <f>IF('Application 2013-2015'!J546="","",'Application 2013-2015'!J546)</f>
      </c>
      <c r="I68" s="41">
        <f>IF('Application 2013-2015'!M546="","",'Application 2013-2015'!M546)</f>
      </c>
      <c r="J68" s="1136"/>
      <c r="K68" s="1136"/>
      <c r="L68" s="1136"/>
      <c r="M68" s="1136"/>
      <c r="N68" s="1136"/>
      <c r="O68" s="1137"/>
      <c r="P68" s="67"/>
      <c r="Q68" s="67"/>
    </row>
    <row r="69" spans="1:17" s="66" customFormat="1" ht="31.5" customHeight="1">
      <c r="A69" s="1151" t="str">
        <f>IF('Application 2013-2015'!A547="","",'Application 2013-2015'!A547)</f>
        <v>Enter school name above</v>
      </c>
      <c r="B69" s="1149"/>
      <c r="C69" s="40" t="str">
        <f>IF('Application 2013-2015'!B547="","",'Application 2013-2015'!B547)</f>
        <v>Enter Goal Data Above</v>
      </c>
      <c r="D69" s="1149">
        <f>IF('Application 2013-2015'!C547="","",'Application 2013-2015'!C547)</f>
      </c>
      <c r="E69" s="1149"/>
      <c r="F69" s="1149"/>
      <c r="G69" s="40">
        <f>IF('Application 2013-2015'!G547="","",'Application 2013-2015'!G547)</f>
      </c>
      <c r="H69" s="41">
        <f>IF('Application 2013-2015'!J547="","",'Application 2013-2015'!J547)</f>
      </c>
      <c r="I69" s="41">
        <f>IF('Application 2013-2015'!M547="","",'Application 2013-2015'!M547)</f>
      </c>
      <c r="J69" s="1136"/>
      <c r="K69" s="1136"/>
      <c r="L69" s="1136"/>
      <c r="M69" s="1136"/>
      <c r="N69" s="1136"/>
      <c r="O69" s="1137"/>
      <c r="P69" s="67"/>
      <c r="Q69" s="67"/>
    </row>
    <row r="70" spans="1:17" s="66" customFormat="1" ht="31.5" customHeight="1">
      <c r="A70" s="1151" t="str">
        <f>IF('Application 2013-2015'!A548="","",'Application 2013-2015'!A548)</f>
        <v>Enter school name above</v>
      </c>
      <c r="B70" s="1149"/>
      <c r="C70" s="40" t="str">
        <f>IF('Application 2013-2015'!B548="","",'Application 2013-2015'!B548)</f>
        <v>Enter Goal Data Above</v>
      </c>
      <c r="D70" s="1149">
        <f>IF('Application 2013-2015'!C548="","",'Application 2013-2015'!C548)</f>
      </c>
      <c r="E70" s="1149"/>
      <c r="F70" s="1149"/>
      <c r="G70" s="40">
        <f>IF('Application 2013-2015'!G548="","",'Application 2013-2015'!G548)</f>
      </c>
      <c r="H70" s="41">
        <f>IF('Application 2013-2015'!J548="","",'Application 2013-2015'!J548)</f>
      </c>
      <c r="I70" s="41">
        <f>IF('Application 2013-2015'!M548="","",'Application 2013-2015'!M548)</f>
      </c>
      <c r="J70" s="1136"/>
      <c r="K70" s="1136"/>
      <c r="L70" s="1136"/>
      <c r="M70" s="1136"/>
      <c r="N70" s="1136"/>
      <c r="O70" s="1137"/>
      <c r="P70" s="67"/>
      <c r="Q70" s="67"/>
    </row>
    <row r="71" spans="1:17" s="66" customFormat="1" ht="31.5" customHeight="1">
      <c r="A71" s="1151" t="str">
        <f>IF('Application 2013-2015'!A549="","",'Application 2013-2015'!A549)</f>
        <v>Enter school name above</v>
      </c>
      <c r="B71" s="1149"/>
      <c r="C71" s="40" t="str">
        <f>IF('Application 2013-2015'!B549="","",'Application 2013-2015'!B549)</f>
        <v>Enter Goal Data Above</v>
      </c>
      <c r="D71" s="1149">
        <f>IF('Application 2013-2015'!C549="","",'Application 2013-2015'!C549)</f>
      </c>
      <c r="E71" s="1149"/>
      <c r="F71" s="1149"/>
      <c r="G71" s="40">
        <f>IF('Application 2013-2015'!G549="","",'Application 2013-2015'!G549)</f>
      </c>
      <c r="H71" s="41">
        <f>IF('Application 2013-2015'!J549="","",'Application 2013-2015'!J549)</f>
      </c>
      <c r="I71" s="41">
        <f>IF('Application 2013-2015'!M549="","",'Application 2013-2015'!M549)</f>
      </c>
      <c r="J71" s="1136"/>
      <c r="K71" s="1136"/>
      <c r="L71" s="1136"/>
      <c r="M71" s="1136"/>
      <c r="N71" s="1136"/>
      <c r="O71" s="1137"/>
      <c r="P71" s="67"/>
      <c r="Q71" s="67"/>
    </row>
    <row r="72" spans="1:17" s="66" customFormat="1" ht="31.5" customHeight="1">
      <c r="A72" s="1151" t="str">
        <f>IF('Application 2013-2015'!A550="","",'Application 2013-2015'!A550)</f>
        <v>Enter school name above</v>
      </c>
      <c r="B72" s="1149"/>
      <c r="C72" s="40" t="str">
        <f>IF('Application 2013-2015'!B550="","",'Application 2013-2015'!B550)</f>
        <v>Enter Goal Data Above</v>
      </c>
      <c r="D72" s="1149">
        <f>IF('Application 2013-2015'!C550="","",'Application 2013-2015'!C550)</f>
      </c>
      <c r="E72" s="1149"/>
      <c r="F72" s="1149"/>
      <c r="G72" s="40">
        <f>IF('Application 2013-2015'!G550="","",'Application 2013-2015'!G550)</f>
      </c>
      <c r="H72" s="41">
        <f>IF('Application 2013-2015'!J550="","",'Application 2013-2015'!J550)</f>
      </c>
      <c r="I72" s="41">
        <f>IF('Application 2013-2015'!M550="","",'Application 2013-2015'!M550)</f>
      </c>
      <c r="J72" s="1136"/>
      <c r="K72" s="1136"/>
      <c r="L72" s="1136"/>
      <c r="M72" s="1136"/>
      <c r="N72" s="1136"/>
      <c r="O72" s="1137"/>
      <c r="P72" s="67"/>
      <c r="Q72" s="67"/>
    </row>
    <row r="73" spans="1:17" s="66" customFormat="1" ht="31.5" customHeight="1">
      <c r="A73" s="1151" t="str">
        <f>IF('Application 2013-2015'!A551="","",'Application 2013-2015'!A551)</f>
        <v>Enter school name above</v>
      </c>
      <c r="B73" s="1149"/>
      <c r="C73" s="40" t="str">
        <f>IF('Application 2013-2015'!B551="","",'Application 2013-2015'!B551)</f>
        <v>Enter Goal Data Above</v>
      </c>
      <c r="D73" s="1149">
        <f>IF('Application 2013-2015'!C551="","",'Application 2013-2015'!C551)</f>
      </c>
      <c r="E73" s="1149"/>
      <c r="F73" s="1149"/>
      <c r="G73" s="40">
        <f>IF('Application 2013-2015'!G551="","",'Application 2013-2015'!G551)</f>
      </c>
      <c r="H73" s="41">
        <f>IF('Application 2013-2015'!J551="","",'Application 2013-2015'!J551)</f>
      </c>
      <c r="I73" s="41">
        <f>IF('Application 2013-2015'!M551="","",'Application 2013-2015'!M551)</f>
      </c>
      <c r="J73" s="1136"/>
      <c r="K73" s="1136"/>
      <c r="L73" s="1136"/>
      <c r="M73" s="1136"/>
      <c r="N73" s="1136"/>
      <c r="O73" s="1137"/>
      <c r="P73" s="67"/>
      <c r="Q73" s="67"/>
    </row>
    <row r="74" spans="1:17" s="66" customFormat="1" ht="31.5" customHeight="1">
      <c r="A74" s="1151" t="str">
        <f>IF('Application 2013-2015'!A552="","",'Application 2013-2015'!A552)</f>
        <v>Enter school name above</v>
      </c>
      <c r="B74" s="1149"/>
      <c r="C74" s="40" t="str">
        <f>IF('Application 2013-2015'!B552="","",'Application 2013-2015'!B552)</f>
        <v>Enter Goal Data Above</v>
      </c>
      <c r="D74" s="1149">
        <f>IF('Application 2013-2015'!C552="","",'Application 2013-2015'!C552)</f>
      </c>
      <c r="E74" s="1149"/>
      <c r="F74" s="1149"/>
      <c r="G74" s="40">
        <f>IF('Application 2013-2015'!G552="","",'Application 2013-2015'!G552)</f>
      </c>
      <c r="H74" s="41">
        <f>IF('Application 2013-2015'!J552="","",'Application 2013-2015'!J552)</f>
      </c>
      <c r="I74" s="41">
        <f>IF('Application 2013-2015'!M552="","",'Application 2013-2015'!M552)</f>
      </c>
      <c r="J74" s="1136"/>
      <c r="K74" s="1136"/>
      <c r="L74" s="1136"/>
      <c r="M74" s="1136"/>
      <c r="N74" s="1136"/>
      <c r="O74" s="1137"/>
      <c r="P74" s="67"/>
      <c r="Q74" s="67"/>
    </row>
    <row r="75" spans="1:17" s="66" customFormat="1" ht="31.5" customHeight="1">
      <c r="A75" s="1151" t="str">
        <f>IF('Application 2013-2015'!A553="","",'Application 2013-2015'!A553)</f>
        <v>Enter school name above</v>
      </c>
      <c r="B75" s="1149"/>
      <c r="C75" s="40" t="str">
        <f>IF('Application 2013-2015'!B553="","",'Application 2013-2015'!B553)</f>
        <v>Enter Goal Data Above</v>
      </c>
      <c r="D75" s="1149">
        <f>IF('Application 2013-2015'!C553="","",'Application 2013-2015'!C553)</f>
      </c>
      <c r="E75" s="1149"/>
      <c r="F75" s="1149"/>
      <c r="G75" s="40">
        <f>IF('Application 2013-2015'!G553="","",'Application 2013-2015'!G553)</f>
      </c>
      <c r="H75" s="41">
        <f>IF('Application 2013-2015'!J553="","",'Application 2013-2015'!J553)</f>
      </c>
      <c r="I75" s="41">
        <f>IF('Application 2013-2015'!M553="","",'Application 2013-2015'!M553)</f>
      </c>
      <c r="J75" s="1136"/>
      <c r="K75" s="1136"/>
      <c r="L75" s="1136"/>
      <c r="M75" s="1136"/>
      <c r="N75" s="1136"/>
      <c r="O75" s="1137"/>
      <c r="P75" s="67"/>
      <c r="Q75" s="67"/>
    </row>
    <row r="76" spans="1:17" s="66" customFormat="1" ht="31.5" customHeight="1">
      <c r="A76" s="1151" t="str">
        <f>IF('Application 2013-2015'!A554="","",'Application 2013-2015'!A554)</f>
        <v>Enter school name above</v>
      </c>
      <c r="B76" s="1149"/>
      <c r="C76" s="40" t="str">
        <f>IF('Application 2013-2015'!B554="","",'Application 2013-2015'!B554)</f>
        <v>Enter Goal Data Above</v>
      </c>
      <c r="D76" s="1149">
        <f>IF('Application 2013-2015'!C554="","",'Application 2013-2015'!C554)</f>
      </c>
      <c r="E76" s="1149"/>
      <c r="F76" s="1149"/>
      <c r="G76" s="40">
        <f>IF('Application 2013-2015'!G554="","",'Application 2013-2015'!G554)</f>
      </c>
      <c r="H76" s="41">
        <f>IF('Application 2013-2015'!J554="","",'Application 2013-2015'!J554)</f>
      </c>
      <c r="I76" s="41">
        <f>IF('Application 2013-2015'!M554="","",'Application 2013-2015'!M554)</f>
      </c>
      <c r="J76" s="1136"/>
      <c r="K76" s="1136"/>
      <c r="L76" s="1136"/>
      <c r="M76" s="1136"/>
      <c r="N76" s="1136"/>
      <c r="O76" s="1137"/>
      <c r="P76" s="67"/>
      <c r="Q76" s="67"/>
    </row>
    <row r="77" spans="1:17" s="66" customFormat="1" ht="31.5" customHeight="1">
      <c r="A77" s="1151" t="str">
        <f>IF('Application 2013-2015'!A555="","",'Application 2013-2015'!A555)</f>
        <v>Enter school name above</v>
      </c>
      <c r="B77" s="1149"/>
      <c r="C77" s="40" t="str">
        <f>IF('Application 2013-2015'!B555="","",'Application 2013-2015'!B555)</f>
        <v>Enter Goal Data Above</v>
      </c>
      <c r="D77" s="1149">
        <f>IF('Application 2013-2015'!C555="","",'Application 2013-2015'!C555)</f>
      </c>
      <c r="E77" s="1149"/>
      <c r="F77" s="1149"/>
      <c r="G77" s="40">
        <f>IF('Application 2013-2015'!G555="","",'Application 2013-2015'!G555)</f>
      </c>
      <c r="H77" s="41">
        <f>IF('Application 2013-2015'!J555="","",'Application 2013-2015'!J555)</f>
      </c>
      <c r="I77" s="41">
        <f>IF('Application 2013-2015'!M555="","",'Application 2013-2015'!M555)</f>
      </c>
      <c r="J77" s="1136"/>
      <c r="K77" s="1136"/>
      <c r="L77" s="1136"/>
      <c r="M77" s="1136"/>
      <c r="N77" s="1136"/>
      <c r="O77" s="1137"/>
      <c r="P77" s="67"/>
      <c r="Q77" s="67"/>
    </row>
    <row r="78" spans="1:17" s="66" customFormat="1" ht="31.5" customHeight="1">
      <c r="A78" s="1151" t="str">
        <f>IF('Application 2013-2015'!A556="","",'Application 2013-2015'!A556)</f>
        <v>Enter school name above</v>
      </c>
      <c r="B78" s="1149"/>
      <c r="C78" s="40" t="str">
        <f>IF('Application 2013-2015'!B556="","",'Application 2013-2015'!B556)</f>
        <v>Enter Goal Data Above</v>
      </c>
      <c r="D78" s="1149">
        <f>IF('Application 2013-2015'!C556="","",'Application 2013-2015'!C556)</f>
      </c>
      <c r="E78" s="1149"/>
      <c r="F78" s="1149"/>
      <c r="G78" s="40">
        <f>IF('Application 2013-2015'!G556="","",'Application 2013-2015'!G556)</f>
      </c>
      <c r="H78" s="41">
        <f>IF('Application 2013-2015'!J556="","",'Application 2013-2015'!J556)</f>
      </c>
      <c r="I78" s="41">
        <f>IF('Application 2013-2015'!M556="","",'Application 2013-2015'!M556)</f>
      </c>
      <c r="J78" s="1136"/>
      <c r="K78" s="1136"/>
      <c r="L78" s="1136"/>
      <c r="M78" s="1136"/>
      <c r="N78" s="1136"/>
      <c r="O78" s="1137"/>
      <c r="P78" s="67"/>
      <c r="Q78" s="67"/>
    </row>
    <row r="79" spans="1:17" s="66" customFormat="1" ht="31.5" customHeight="1">
      <c r="A79" s="1151" t="str">
        <f>IF('Application 2013-2015'!A557="","",'Application 2013-2015'!A557)</f>
        <v>Enter school name above</v>
      </c>
      <c r="B79" s="1149"/>
      <c r="C79" s="40" t="str">
        <f>IF('Application 2013-2015'!B557="","",'Application 2013-2015'!B557)</f>
        <v>Enter Goal Data Above</v>
      </c>
      <c r="D79" s="1149">
        <f>IF('Application 2013-2015'!C557="","",'Application 2013-2015'!C557)</f>
      </c>
      <c r="E79" s="1149"/>
      <c r="F79" s="1149"/>
      <c r="G79" s="40">
        <f>IF('Application 2013-2015'!G557="","",'Application 2013-2015'!G557)</f>
      </c>
      <c r="H79" s="41">
        <f>IF('Application 2013-2015'!J557="","",'Application 2013-2015'!J557)</f>
      </c>
      <c r="I79" s="41">
        <f>IF('Application 2013-2015'!M557="","",'Application 2013-2015'!M557)</f>
      </c>
      <c r="J79" s="1136"/>
      <c r="K79" s="1136"/>
      <c r="L79" s="1136"/>
      <c r="M79" s="1136"/>
      <c r="N79" s="1136"/>
      <c r="O79" s="1137"/>
      <c r="P79" s="67"/>
      <c r="Q79" s="67"/>
    </row>
    <row r="80" spans="1:17" s="66" customFormat="1" ht="31.5" customHeight="1">
      <c r="A80" s="1151" t="str">
        <f>IF('Application 2013-2015'!A558="","",'Application 2013-2015'!A558)</f>
        <v>Enter school name above</v>
      </c>
      <c r="B80" s="1149"/>
      <c r="C80" s="40" t="str">
        <f>IF('Application 2013-2015'!B558="","",'Application 2013-2015'!B558)</f>
        <v>Enter Goal Data Above</v>
      </c>
      <c r="D80" s="1149">
        <f>IF('Application 2013-2015'!C558="","",'Application 2013-2015'!C558)</f>
      </c>
      <c r="E80" s="1149"/>
      <c r="F80" s="1149"/>
      <c r="G80" s="40">
        <f>IF('Application 2013-2015'!G558="","",'Application 2013-2015'!G558)</f>
      </c>
      <c r="H80" s="41">
        <f>IF('Application 2013-2015'!J558="","",'Application 2013-2015'!J558)</f>
      </c>
      <c r="I80" s="41">
        <f>IF('Application 2013-2015'!M558="","",'Application 2013-2015'!M558)</f>
      </c>
      <c r="J80" s="1136"/>
      <c r="K80" s="1136"/>
      <c r="L80" s="1136"/>
      <c r="M80" s="1136"/>
      <c r="N80" s="1136"/>
      <c r="O80" s="1137"/>
      <c r="P80" s="67"/>
      <c r="Q80" s="67"/>
    </row>
    <row r="81" spans="1:17" s="66" customFormat="1" ht="31.5" customHeight="1">
      <c r="A81" s="1151" t="str">
        <f>IF('Application 2013-2015'!A559="","",'Application 2013-2015'!A559)</f>
        <v>Enter school name above</v>
      </c>
      <c r="B81" s="1149"/>
      <c r="C81" s="40" t="str">
        <f>IF('Application 2013-2015'!B559="","",'Application 2013-2015'!B559)</f>
        <v>Enter Goal Data Above</v>
      </c>
      <c r="D81" s="1149">
        <f>IF('Application 2013-2015'!C559="","",'Application 2013-2015'!C559)</f>
      </c>
      <c r="E81" s="1149"/>
      <c r="F81" s="1149"/>
      <c r="G81" s="40">
        <f>IF('Application 2013-2015'!G559="","",'Application 2013-2015'!G559)</f>
      </c>
      <c r="H81" s="41">
        <f>IF('Application 2013-2015'!J559="","",'Application 2013-2015'!J559)</f>
      </c>
      <c r="I81" s="41">
        <f>IF('Application 2013-2015'!M559="","",'Application 2013-2015'!M559)</f>
      </c>
      <c r="J81" s="1136"/>
      <c r="K81" s="1136"/>
      <c r="L81" s="1136"/>
      <c r="M81" s="1136"/>
      <c r="N81" s="1136"/>
      <c r="O81" s="1137"/>
      <c r="P81" s="67"/>
      <c r="Q81" s="67"/>
    </row>
    <row r="82" spans="1:17" s="66" customFormat="1" ht="31.5" customHeight="1">
      <c r="A82" s="1151" t="str">
        <f>IF('Application 2013-2015'!A560="","",'Application 2013-2015'!A560)</f>
        <v>Enter school name above</v>
      </c>
      <c r="B82" s="1149"/>
      <c r="C82" s="40" t="str">
        <f>IF('Application 2013-2015'!B560="","",'Application 2013-2015'!B560)</f>
        <v>Enter Goal Data Above</v>
      </c>
      <c r="D82" s="1149">
        <f>IF('Application 2013-2015'!C560="","",'Application 2013-2015'!C560)</f>
      </c>
      <c r="E82" s="1149"/>
      <c r="F82" s="1149"/>
      <c r="G82" s="40">
        <f>IF('Application 2013-2015'!G560="","",'Application 2013-2015'!G560)</f>
      </c>
      <c r="H82" s="41">
        <f>IF('Application 2013-2015'!J560="","",'Application 2013-2015'!J560)</f>
      </c>
      <c r="I82" s="41">
        <f>IF('Application 2013-2015'!M560="","",'Application 2013-2015'!M560)</f>
      </c>
      <c r="J82" s="1136"/>
      <c r="K82" s="1136"/>
      <c r="L82" s="1136"/>
      <c r="M82" s="1136"/>
      <c r="N82" s="1136"/>
      <c r="O82" s="1137"/>
      <c r="P82" s="67"/>
      <c r="Q82" s="67"/>
    </row>
    <row r="83" spans="1:17" s="66" customFormat="1" ht="31.5" customHeight="1">
      <c r="A83" s="1151" t="str">
        <f>IF('Application 2013-2015'!A561="","",'Application 2013-2015'!A561)</f>
        <v>Enter school name above</v>
      </c>
      <c r="B83" s="1149"/>
      <c r="C83" s="40" t="str">
        <f>IF('Application 2013-2015'!B561="","",'Application 2013-2015'!B561)</f>
        <v>Enter Goal Data Above</v>
      </c>
      <c r="D83" s="1149">
        <f>IF('Application 2013-2015'!C561="","",'Application 2013-2015'!C561)</f>
      </c>
      <c r="E83" s="1149"/>
      <c r="F83" s="1149"/>
      <c r="G83" s="40">
        <f>IF('Application 2013-2015'!G561="","",'Application 2013-2015'!G561)</f>
      </c>
      <c r="H83" s="41">
        <f>IF('Application 2013-2015'!J561="","",'Application 2013-2015'!J561)</f>
      </c>
      <c r="I83" s="41">
        <f>IF('Application 2013-2015'!M561="","",'Application 2013-2015'!M561)</f>
      </c>
      <c r="J83" s="1136"/>
      <c r="K83" s="1136"/>
      <c r="L83" s="1136"/>
      <c r="M83" s="1136"/>
      <c r="N83" s="1136"/>
      <c r="O83" s="1137"/>
      <c r="P83" s="67"/>
      <c r="Q83" s="67"/>
    </row>
    <row r="84" spans="1:17" s="66" customFormat="1" ht="31.5" customHeight="1" thickBot="1">
      <c r="A84" s="1223" t="str">
        <f>IF('Application 2013-2015'!A562="","",'Application 2013-2015'!A562)</f>
        <v>Enter school name above</v>
      </c>
      <c r="B84" s="1162"/>
      <c r="C84" s="42" t="str">
        <f>IF('Application 2013-2015'!B562="","",'Application 2013-2015'!B562)</f>
        <v>Enter Goal Data Above</v>
      </c>
      <c r="D84" s="1162">
        <f>IF('Application 2013-2015'!C562="","",'Application 2013-2015'!C562)</f>
      </c>
      <c r="E84" s="1162"/>
      <c r="F84" s="1162"/>
      <c r="G84" s="42">
        <f>IF('Application 2013-2015'!G562="","",'Application 2013-2015'!G562)</f>
      </c>
      <c r="H84" s="43">
        <f>IF('Application 2013-2015'!J562="","",'Application 2013-2015'!J562)</f>
      </c>
      <c r="I84" s="43">
        <f>IF('Application 2013-2015'!M562="","",'Application 2013-2015'!M562)</f>
      </c>
      <c r="J84" s="1160"/>
      <c r="K84" s="1160"/>
      <c r="L84" s="1160"/>
      <c r="M84" s="1160"/>
      <c r="N84" s="1160"/>
      <c r="O84" s="1161"/>
      <c r="P84" s="67"/>
      <c r="Q84" s="67"/>
    </row>
    <row r="85" spans="1:17" s="58" customFormat="1" ht="18" customHeight="1" thickBot="1">
      <c r="A85" s="4"/>
      <c r="B85" s="4"/>
      <c r="C85" s="4"/>
      <c r="D85" s="4"/>
      <c r="E85" s="4"/>
      <c r="F85" s="4"/>
      <c r="G85" s="4"/>
      <c r="H85" s="4"/>
      <c r="I85" s="4"/>
      <c r="J85" s="4"/>
      <c r="K85" s="4"/>
      <c r="L85" s="4"/>
      <c r="M85" s="4"/>
      <c r="N85" s="4"/>
      <c r="O85" s="4"/>
      <c r="P85" s="54"/>
      <c r="Q85" s="54"/>
    </row>
    <row r="86" spans="1:17" s="66" customFormat="1" ht="31.5" customHeight="1">
      <c r="A86" s="1163" t="s">
        <v>493</v>
      </c>
      <c r="B86" s="1164"/>
      <c r="C86" s="1164"/>
      <c r="D86" s="1164"/>
      <c r="E86" s="1164"/>
      <c r="F86" s="1164"/>
      <c r="G86" s="1164"/>
      <c r="H86" s="1164"/>
      <c r="I86" s="1164"/>
      <c r="J86" s="1164" t="s">
        <v>490</v>
      </c>
      <c r="K86" s="1164"/>
      <c r="L86" s="1164"/>
      <c r="M86" s="1164"/>
      <c r="N86" s="1164"/>
      <c r="O86" s="1178"/>
      <c r="P86" s="67"/>
      <c r="Q86" s="67"/>
    </row>
    <row r="87" spans="1:17" s="66" customFormat="1" ht="31.5" customHeight="1">
      <c r="A87" s="1150" t="s">
        <v>235</v>
      </c>
      <c r="B87" s="1144"/>
      <c r="C87" s="280" t="s">
        <v>492</v>
      </c>
      <c r="D87" s="1144" t="s">
        <v>489</v>
      </c>
      <c r="E87" s="1144"/>
      <c r="F87" s="1144"/>
      <c r="G87" s="280" t="s">
        <v>192</v>
      </c>
      <c r="H87" s="280" t="s">
        <v>487</v>
      </c>
      <c r="I87" s="280" t="s">
        <v>488</v>
      </c>
      <c r="J87" s="1144" t="s">
        <v>364</v>
      </c>
      <c r="K87" s="1144"/>
      <c r="L87" s="1144"/>
      <c r="M87" s="1144"/>
      <c r="N87" s="1144"/>
      <c r="O87" s="1145"/>
      <c r="P87" s="67"/>
      <c r="Q87" s="67"/>
    </row>
    <row r="88" spans="1:17" s="66" customFormat="1" ht="31.5" customHeight="1">
      <c r="A88" s="1151" t="str">
        <f>IF('Application 2013-2015'!A568="","",'Application 2013-2015'!A568)</f>
        <v>Laporte School</v>
      </c>
      <c r="B88" s="1149"/>
      <c r="C88" s="40" t="str">
        <f>IF('Application 2013-2015'!B568="","",'Application 2013-2015'!B568)</f>
        <v>Yes</v>
      </c>
      <c r="D88" s="1149" t="str">
        <f>IF('Application 2013-2015'!C568="","",'Application 2013-2015'!C568)</f>
        <v>Increase in students achieving grade level math targets.</v>
      </c>
      <c r="E88" s="1149"/>
      <c r="F88" s="1149"/>
      <c r="G88" s="40" t="str">
        <f>IF('Application 2013-2015'!G568="","",'Application 2013-2015'!G568)</f>
        <v>MCA math, NWEA</v>
      </c>
      <c r="H88" s="41" t="str">
        <f>IF('Application 2013-2015'!J568="","",'Application 2013-2015'!J568)</f>
        <v>80%</v>
      </c>
      <c r="I88" s="41" t="str">
        <f>IF('Application 2013-2015'!M568="","",'Application 2013-2015'!M568)</f>
        <v>60%</v>
      </c>
      <c r="J88" s="1136" t="s">
        <v>1019</v>
      </c>
      <c r="K88" s="1136"/>
      <c r="L88" s="1136"/>
      <c r="M88" s="1136"/>
      <c r="N88" s="1136"/>
      <c r="O88" s="1137"/>
      <c r="P88" s="67"/>
      <c r="Q88" s="67"/>
    </row>
    <row r="89" spans="1:17" s="66" customFormat="1" ht="31.5" customHeight="1">
      <c r="A89" s="1151" t="str">
        <f>IF('Application 2013-2015'!A569="","",'Application 2013-2015'!A569)</f>
        <v>Enter school name above</v>
      </c>
      <c r="B89" s="1149"/>
      <c r="C89" s="40" t="str">
        <f>IF('Application 2013-2015'!B569="","",'Application 2013-2015'!B569)</f>
        <v>Enter Goal Data Above</v>
      </c>
      <c r="D89" s="1149">
        <f>IF('Application 2013-2015'!C569="","",'Application 2013-2015'!C569)</f>
      </c>
      <c r="E89" s="1149"/>
      <c r="F89" s="1149"/>
      <c r="G89" s="40">
        <f>IF('Application 2013-2015'!G569="","",'Application 2013-2015'!G569)</f>
      </c>
      <c r="H89" s="41">
        <f>IF('Application 2013-2015'!J569="","",'Application 2013-2015'!J569)</f>
      </c>
      <c r="I89" s="41">
        <f>IF('Application 2013-2015'!M569="","",'Application 2013-2015'!M569)</f>
      </c>
      <c r="J89" s="1136"/>
      <c r="K89" s="1136"/>
      <c r="L89" s="1136"/>
      <c r="M89" s="1136"/>
      <c r="N89" s="1136"/>
      <c r="O89" s="1137"/>
      <c r="P89" s="67"/>
      <c r="Q89" s="67"/>
    </row>
    <row r="90" spans="1:17" s="66" customFormat="1" ht="31.5" customHeight="1">
      <c r="A90" s="1151" t="str">
        <f>IF('Application 2013-2015'!A570="","",'Application 2013-2015'!A570)</f>
        <v>Enter school name above</v>
      </c>
      <c r="B90" s="1149"/>
      <c r="C90" s="40" t="str">
        <f>IF('Application 2013-2015'!B570="","",'Application 2013-2015'!B570)</f>
        <v>Enter Goal Data Above</v>
      </c>
      <c r="D90" s="1149">
        <f>IF('Application 2013-2015'!C570="","",'Application 2013-2015'!C570)</f>
      </c>
      <c r="E90" s="1149"/>
      <c r="F90" s="1149"/>
      <c r="G90" s="40">
        <f>IF('Application 2013-2015'!G570="","",'Application 2013-2015'!G570)</f>
      </c>
      <c r="H90" s="41">
        <f>IF('Application 2013-2015'!J570="","",'Application 2013-2015'!J570)</f>
      </c>
      <c r="I90" s="41">
        <f>IF('Application 2013-2015'!M570="","",'Application 2013-2015'!M570)</f>
      </c>
      <c r="J90" s="1136"/>
      <c r="K90" s="1136"/>
      <c r="L90" s="1136"/>
      <c r="M90" s="1136"/>
      <c r="N90" s="1136"/>
      <c r="O90" s="1137"/>
      <c r="P90" s="67"/>
      <c r="Q90" s="67"/>
    </row>
    <row r="91" spans="1:17" s="66" customFormat="1" ht="31.5" customHeight="1">
      <c r="A91" s="1151" t="str">
        <f>IF('Application 2013-2015'!A571="","",'Application 2013-2015'!A571)</f>
        <v>Enter school name above</v>
      </c>
      <c r="B91" s="1149"/>
      <c r="C91" s="40" t="str">
        <f>IF('Application 2013-2015'!B571="","",'Application 2013-2015'!B571)</f>
        <v>Enter Goal Data Above</v>
      </c>
      <c r="D91" s="1149">
        <f>IF('Application 2013-2015'!C571="","",'Application 2013-2015'!C571)</f>
      </c>
      <c r="E91" s="1149"/>
      <c r="F91" s="1149"/>
      <c r="G91" s="40">
        <f>IF('Application 2013-2015'!G571="","",'Application 2013-2015'!G571)</f>
      </c>
      <c r="H91" s="41">
        <f>IF('Application 2013-2015'!J571="","",'Application 2013-2015'!J571)</f>
      </c>
      <c r="I91" s="41">
        <f>IF('Application 2013-2015'!M571="","",'Application 2013-2015'!M571)</f>
      </c>
      <c r="J91" s="1136"/>
      <c r="K91" s="1136"/>
      <c r="L91" s="1136"/>
      <c r="M91" s="1136"/>
      <c r="N91" s="1136"/>
      <c r="O91" s="1137"/>
      <c r="P91" s="67"/>
      <c r="Q91" s="67"/>
    </row>
    <row r="92" spans="1:17" s="66" customFormat="1" ht="31.5" customHeight="1">
      <c r="A92" s="1151" t="str">
        <f>IF('Application 2013-2015'!A572="","",'Application 2013-2015'!A572)</f>
        <v>Enter school name above</v>
      </c>
      <c r="B92" s="1149"/>
      <c r="C92" s="40" t="str">
        <f>IF('Application 2013-2015'!B572="","",'Application 2013-2015'!B572)</f>
        <v>Enter Goal Data Above</v>
      </c>
      <c r="D92" s="1149">
        <f>IF('Application 2013-2015'!C572="","",'Application 2013-2015'!C572)</f>
      </c>
      <c r="E92" s="1149"/>
      <c r="F92" s="1149"/>
      <c r="G92" s="40">
        <f>IF('Application 2013-2015'!G572="","",'Application 2013-2015'!G572)</f>
      </c>
      <c r="H92" s="41">
        <f>IF('Application 2013-2015'!J572="","",'Application 2013-2015'!J572)</f>
      </c>
      <c r="I92" s="41">
        <f>IF('Application 2013-2015'!M572="","",'Application 2013-2015'!M572)</f>
      </c>
      <c r="J92" s="1136"/>
      <c r="K92" s="1136"/>
      <c r="L92" s="1136"/>
      <c r="M92" s="1136"/>
      <c r="N92" s="1136"/>
      <c r="O92" s="1137"/>
      <c r="P92" s="67"/>
      <c r="Q92" s="67"/>
    </row>
    <row r="93" spans="1:17" s="66" customFormat="1" ht="31.5" customHeight="1">
      <c r="A93" s="1151" t="str">
        <f>IF('Application 2013-2015'!A573="","",'Application 2013-2015'!A573)</f>
        <v>Enter school name above</v>
      </c>
      <c r="B93" s="1149"/>
      <c r="C93" s="40" t="str">
        <f>IF('Application 2013-2015'!B573="","",'Application 2013-2015'!B573)</f>
        <v>Enter Goal Data Above</v>
      </c>
      <c r="D93" s="1149">
        <f>IF('Application 2013-2015'!C573="","",'Application 2013-2015'!C573)</f>
      </c>
      <c r="E93" s="1149"/>
      <c r="F93" s="1149"/>
      <c r="G93" s="40">
        <f>IF('Application 2013-2015'!G573="","",'Application 2013-2015'!G573)</f>
      </c>
      <c r="H93" s="41">
        <f>IF('Application 2013-2015'!J573="","",'Application 2013-2015'!J573)</f>
      </c>
      <c r="I93" s="41">
        <f>IF('Application 2013-2015'!M573="","",'Application 2013-2015'!M573)</f>
      </c>
      <c r="J93" s="1136"/>
      <c r="K93" s="1136"/>
      <c r="L93" s="1136"/>
      <c r="M93" s="1136"/>
      <c r="N93" s="1136"/>
      <c r="O93" s="1137"/>
      <c r="P93" s="67"/>
      <c r="Q93" s="67"/>
    </row>
    <row r="94" spans="1:17" s="66" customFormat="1" ht="31.5" customHeight="1">
      <c r="A94" s="1151" t="str">
        <f>IF('Application 2013-2015'!A574="","",'Application 2013-2015'!A574)</f>
        <v>Enter school name above</v>
      </c>
      <c r="B94" s="1149"/>
      <c r="C94" s="40" t="str">
        <f>IF('Application 2013-2015'!B574="","",'Application 2013-2015'!B574)</f>
        <v>Enter Goal Data Above</v>
      </c>
      <c r="D94" s="1149">
        <f>IF('Application 2013-2015'!C574="","",'Application 2013-2015'!C574)</f>
      </c>
      <c r="E94" s="1149"/>
      <c r="F94" s="1149"/>
      <c r="G94" s="40">
        <f>IF('Application 2013-2015'!G574="","",'Application 2013-2015'!G574)</f>
      </c>
      <c r="H94" s="41">
        <f>IF('Application 2013-2015'!J574="","",'Application 2013-2015'!J574)</f>
      </c>
      <c r="I94" s="41">
        <f>IF('Application 2013-2015'!M574="","",'Application 2013-2015'!M574)</f>
      </c>
      <c r="J94" s="1136"/>
      <c r="K94" s="1136"/>
      <c r="L94" s="1136"/>
      <c r="M94" s="1136"/>
      <c r="N94" s="1136"/>
      <c r="O94" s="1137"/>
      <c r="P94" s="67"/>
      <c r="Q94" s="67"/>
    </row>
    <row r="95" spans="1:17" s="66" customFormat="1" ht="31.5" customHeight="1">
      <c r="A95" s="1151" t="str">
        <f>IF('Application 2013-2015'!A575="","",'Application 2013-2015'!A575)</f>
        <v>Enter school name above</v>
      </c>
      <c r="B95" s="1149"/>
      <c r="C95" s="40" t="str">
        <f>IF('Application 2013-2015'!B575="","",'Application 2013-2015'!B575)</f>
        <v>Enter Goal Data Above</v>
      </c>
      <c r="D95" s="1149">
        <f>IF('Application 2013-2015'!C575="","",'Application 2013-2015'!C575)</f>
      </c>
      <c r="E95" s="1149"/>
      <c r="F95" s="1149"/>
      <c r="G95" s="40">
        <f>IF('Application 2013-2015'!G575="","",'Application 2013-2015'!G575)</f>
      </c>
      <c r="H95" s="41">
        <f>IF('Application 2013-2015'!J575="","",'Application 2013-2015'!J575)</f>
      </c>
      <c r="I95" s="41">
        <f>IF('Application 2013-2015'!M575="","",'Application 2013-2015'!M575)</f>
      </c>
      <c r="J95" s="1136"/>
      <c r="K95" s="1136"/>
      <c r="L95" s="1136"/>
      <c r="M95" s="1136"/>
      <c r="N95" s="1136"/>
      <c r="O95" s="1137"/>
      <c r="P95" s="67"/>
      <c r="Q95" s="67"/>
    </row>
    <row r="96" spans="1:17" s="66" customFormat="1" ht="31.5" customHeight="1">
      <c r="A96" s="1151" t="str">
        <f>IF('Application 2013-2015'!A576="","",'Application 2013-2015'!A576)</f>
        <v>Enter school name above</v>
      </c>
      <c r="B96" s="1149"/>
      <c r="C96" s="40" t="str">
        <f>IF('Application 2013-2015'!B576="","",'Application 2013-2015'!B576)</f>
        <v>Enter Goal Data Above</v>
      </c>
      <c r="D96" s="1149">
        <f>IF('Application 2013-2015'!C576="","",'Application 2013-2015'!C576)</f>
      </c>
      <c r="E96" s="1149"/>
      <c r="F96" s="1149"/>
      <c r="G96" s="40">
        <f>IF('Application 2013-2015'!G576="","",'Application 2013-2015'!G576)</f>
      </c>
      <c r="H96" s="41">
        <f>IF('Application 2013-2015'!J576="","",'Application 2013-2015'!J576)</f>
      </c>
      <c r="I96" s="41">
        <f>IF('Application 2013-2015'!M576="","",'Application 2013-2015'!M576)</f>
      </c>
      <c r="J96" s="1136"/>
      <c r="K96" s="1136"/>
      <c r="L96" s="1136"/>
      <c r="M96" s="1136"/>
      <c r="N96" s="1136"/>
      <c r="O96" s="1137"/>
      <c r="P96" s="67"/>
      <c r="Q96" s="67"/>
    </row>
    <row r="97" spans="1:17" s="66" customFormat="1" ht="31.5" customHeight="1">
      <c r="A97" s="1151" t="str">
        <f>IF('Application 2013-2015'!A577="","",'Application 2013-2015'!A577)</f>
        <v>Enter school name above</v>
      </c>
      <c r="B97" s="1149"/>
      <c r="C97" s="40" t="str">
        <f>IF('Application 2013-2015'!B577="","",'Application 2013-2015'!B577)</f>
        <v>Enter Goal Data Above</v>
      </c>
      <c r="D97" s="1149">
        <f>IF('Application 2013-2015'!C577="","",'Application 2013-2015'!C577)</f>
      </c>
      <c r="E97" s="1149"/>
      <c r="F97" s="1149"/>
      <c r="G97" s="40">
        <f>IF('Application 2013-2015'!G577="","",'Application 2013-2015'!G577)</f>
      </c>
      <c r="H97" s="41">
        <f>IF('Application 2013-2015'!J577="","",'Application 2013-2015'!J577)</f>
      </c>
      <c r="I97" s="41">
        <f>IF('Application 2013-2015'!M577="","",'Application 2013-2015'!M577)</f>
      </c>
      <c r="J97" s="1136"/>
      <c r="K97" s="1136"/>
      <c r="L97" s="1136"/>
      <c r="M97" s="1136"/>
      <c r="N97" s="1136"/>
      <c r="O97" s="1137"/>
      <c r="P97" s="67"/>
      <c r="Q97" s="67"/>
    </row>
    <row r="98" spans="1:17" s="66" customFormat="1" ht="31.5" customHeight="1">
      <c r="A98" s="1151" t="str">
        <f>IF('Application 2013-2015'!A578="","",'Application 2013-2015'!A578)</f>
        <v>Enter school name above</v>
      </c>
      <c r="B98" s="1149"/>
      <c r="C98" s="40" t="str">
        <f>IF('Application 2013-2015'!B578="","",'Application 2013-2015'!B578)</f>
        <v>Enter Goal Data Above</v>
      </c>
      <c r="D98" s="1149">
        <f>IF('Application 2013-2015'!C578="","",'Application 2013-2015'!C578)</f>
      </c>
      <c r="E98" s="1149"/>
      <c r="F98" s="1149"/>
      <c r="G98" s="40">
        <f>IF('Application 2013-2015'!G578="","",'Application 2013-2015'!G578)</f>
      </c>
      <c r="H98" s="41">
        <f>IF('Application 2013-2015'!J578="","",'Application 2013-2015'!J578)</f>
      </c>
      <c r="I98" s="41">
        <f>IF('Application 2013-2015'!M578="","",'Application 2013-2015'!M578)</f>
      </c>
      <c r="J98" s="1136"/>
      <c r="K98" s="1136"/>
      <c r="L98" s="1136"/>
      <c r="M98" s="1136"/>
      <c r="N98" s="1136"/>
      <c r="O98" s="1137"/>
      <c r="P98" s="67"/>
      <c r="Q98" s="67"/>
    </row>
    <row r="99" spans="1:17" s="66" customFormat="1" ht="31.5" customHeight="1">
      <c r="A99" s="1151" t="str">
        <f>IF('Application 2013-2015'!A579="","",'Application 2013-2015'!A579)</f>
        <v>Enter school name above</v>
      </c>
      <c r="B99" s="1149"/>
      <c r="C99" s="40" t="str">
        <f>IF('Application 2013-2015'!B579="","",'Application 2013-2015'!B579)</f>
        <v>Enter Goal Data Above</v>
      </c>
      <c r="D99" s="1149">
        <f>IF('Application 2013-2015'!C579="","",'Application 2013-2015'!C579)</f>
      </c>
      <c r="E99" s="1149"/>
      <c r="F99" s="1149"/>
      <c r="G99" s="40">
        <f>IF('Application 2013-2015'!G579="","",'Application 2013-2015'!G579)</f>
      </c>
      <c r="H99" s="41">
        <f>IF('Application 2013-2015'!J579="","",'Application 2013-2015'!J579)</f>
      </c>
      <c r="I99" s="41">
        <f>IF('Application 2013-2015'!M579="","",'Application 2013-2015'!M579)</f>
      </c>
      <c r="J99" s="1136"/>
      <c r="K99" s="1136"/>
      <c r="L99" s="1136"/>
      <c r="M99" s="1136"/>
      <c r="N99" s="1136"/>
      <c r="O99" s="1137"/>
      <c r="P99" s="67"/>
      <c r="Q99" s="67"/>
    </row>
    <row r="100" spans="1:17" s="66" customFormat="1" ht="31.5" customHeight="1">
      <c r="A100" s="1151" t="str">
        <f>IF('Application 2013-2015'!A580="","",'Application 2013-2015'!A580)</f>
        <v>Enter school name above</v>
      </c>
      <c r="B100" s="1149"/>
      <c r="C100" s="40" t="str">
        <f>IF('Application 2013-2015'!B580="","",'Application 2013-2015'!B580)</f>
        <v>Enter Goal Data Above</v>
      </c>
      <c r="D100" s="1149">
        <f>IF('Application 2013-2015'!C580="","",'Application 2013-2015'!C580)</f>
      </c>
      <c r="E100" s="1149"/>
      <c r="F100" s="1149"/>
      <c r="G100" s="40">
        <f>IF('Application 2013-2015'!G580="","",'Application 2013-2015'!G580)</f>
      </c>
      <c r="H100" s="41">
        <f>IF('Application 2013-2015'!J580="","",'Application 2013-2015'!J580)</f>
      </c>
      <c r="I100" s="41">
        <f>IF('Application 2013-2015'!M580="","",'Application 2013-2015'!M580)</f>
      </c>
      <c r="J100" s="1136"/>
      <c r="K100" s="1136"/>
      <c r="L100" s="1136"/>
      <c r="M100" s="1136"/>
      <c r="N100" s="1136"/>
      <c r="O100" s="1137"/>
      <c r="P100" s="67"/>
      <c r="Q100" s="67"/>
    </row>
    <row r="101" spans="1:17" s="66" customFormat="1" ht="31.5" customHeight="1">
      <c r="A101" s="1151" t="str">
        <f>IF('Application 2013-2015'!A581="","",'Application 2013-2015'!A581)</f>
        <v>Enter school name above</v>
      </c>
      <c r="B101" s="1149"/>
      <c r="C101" s="40" t="str">
        <f>IF('Application 2013-2015'!B581="","",'Application 2013-2015'!B581)</f>
        <v>Enter Goal Data Above</v>
      </c>
      <c r="D101" s="1149">
        <f>IF('Application 2013-2015'!C581="","",'Application 2013-2015'!C581)</f>
      </c>
      <c r="E101" s="1149"/>
      <c r="F101" s="1149"/>
      <c r="G101" s="40">
        <f>IF('Application 2013-2015'!G581="","",'Application 2013-2015'!G581)</f>
      </c>
      <c r="H101" s="41">
        <f>IF('Application 2013-2015'!J581="","",'Application 2013-2015'!J581)</f>
      </c>
      <c r="I101" s="41">
        <f>IF('Application 2013-2015'!M581="","",'Application 2013-2015'!M581)</f>
      </c>
      <c r="J101" s="1136"/>
      <c r="K101" s="1136"/>
      <c r="L101" s="1136"/>
      <c r="M101" s="1136"/>
      <c r="N101" s="1136"/>
      <c r="O101" s="1137"/>
      <c r="P101" s="67"/>
      <c r="Q101" s="67"/>
    </row>
    <row r="102" spans="1:17" s="66" customFormat="1" ht="31.5" customHeight="1">
      <c r="A102" s="1151" t="str">
        <f>IF('Application 2013-2015'!A582="","",'Application 2013-2015'!A582)</f>
        <v>Enter school name above</v>
      </c>
      <c r="B102" s="1149"/>
      <c r="C102" s="40" t="str">
        <f>IF('Application 2013-2015'!B582="","",'Application 2013-2015'!B582)</f>
        <v>Enter Goal Data Above</v>
      </c>
      <c r="D102" s="1149">
        <f>IF('Application 2013-2015'!C582="","",'Application 2013-2015'!C582)</f>
      </c>
      <c r="E102" s="1149"/>
      <c r="F102" s="1149"/>
      <c r="G102" s="40">
        <f>IF('Application 2013-2015'!G582="","",'Application 2013-2015'!G582)</f>
      </c>
      <c r="H102" s="41">
        <f>IF('Application 2013-2015'!J582="","",'Application 2013-2015'!J582)</f>
      </c>
      <c r="I102" s="41">
        <f>IF('Application 2013-2015'!M582="","",'Application 2013-2015'!M582)</f>
      </c>
      <c r="J102" s="1136"/>
      <c r="K102" s="1136"/>
      <c r="L102" s="1136"/>
      <c r="M102" s="1136"/>
      <c r="N102" s="1136"/>
      <c r="O102" s="1137"/>
      <c r="P102" s="67"/>
      <c r="Q102" s="67"/>
    </row>
    <row r="103" spans="1:17" s="66" customFormat="1" ht="31.5" customHeight="1">
      <c r="A103" s="1151" t="str">
        <f>IF('Application 2013-2015'!A583="","",'Application 2013-2015'!A583)</f>
        <v>Enter school name above</v>
      </c>
      <c r="B103" s="1149"/>
      <c r="C103" s="40" t="str">
        <f>IF('Application 2013-2015'!B583="","",'Application 2013-2015'!B583)</f>
        <v>Enter Goal Data Above</v>
      </c>
      <c r="D103" s="1149">
        <f>IF('Application 2013-2015'!C583="","",'Application 2013-2015'!C583)</f>
      </c>
      <c r="E103" s="1149"/>
      <c r="F103" s="1149"/>
      <c r="G103" s="40">
        <f>IF('Application 2013-2015'!G583="","",'Application 2013-2015'!G583)</f>
      </c>
      <c r="H103" s="41">
        <f>IF('Application 2013-2015'!J583="","",'Application 2013-2015'!J583)</f>
      </c>
      <c r="I103" s="41">
        <f>IF('Application 2013-2015'!M583="","",'Application 2013-2015'!M583)</f>
      </c>
      <c r="J103" s="1136"/>
      <c r="K103" s="1136"/>
      <c r="L103" s="1136"/>
      <c r="M103" s="1136"/>
      <c r="N103" s="1136"/>
      <c r="O103" s="1137"/>
      <c r="P103" s="67"/>
      <c r="Q103" s="67"/>
    </row>
    <row r="104" spans="1:17" s="66" customFormat="1" ht="31.5" customHeight="1">
      <c r="A104" s="1151" t="str">
        <f>IF('Application 2013-2015'!A584="","",'Application 2013-2015'!A584)</f>
        <v>Enter school name above</v>
      </c>
      <c r="B104" s="1149"/>
      <c r="C104" s="40" t="str">
        <f>IF('Application 2013-2015'!B584="","",'Application 2013-2015'!B584)</f>
        <v>Enter Goal Data Above</v>
      </c>
      <c r="D104" s="1149">
        <f>IF('Application 2013-2015'!C584="","",'Application 2013-2015'!C584)</f>
      </c>
      <c r="E104" s="1149"/>
      <c r="F104" s="1149"/>
      <c r="G104" s="40">
        <f>IF('Application 2013-2015'!G584="","",'Application 2013-2015'!G584)</f>
      </c>
      <c r="H104" s="41">
        <f>IF('Application 2013-2015'!J584="","",'Application 2013-2015'!J584)</f>
      </c>
      <c r="I104" s="41">
        <f>IF('Application 2013-2015'!M584="","",'Application 2013-2015'!M584)</f>
      </c>
      <c r="J104" s="1136"/>
      <c r="K104" s="1136"/>
      <c r="L104" s="1136"/>
      <c r="M104" s="1136"/>
      <c r="N104" s="1136"/>
      <c r="O104" s="1137"/>
      <c r="P104" s="67"/>
      <c r="Q104" s="67"/>
    </row>
    <row r="105" spans="1:17" s="66" customFormat="1" ht="31.5" customHeight="1">
      <c r="A105" s="1151" t="str">
        <f>IF('Application 2013-2015'!A585="","",'Application 2013-2015'!A585)</f>
        <v>Enter school name above</v>
      </c>
      <c r="B105" s="1149"/>
      <c r="C105" s="40" t="str">
        <f>IF('Application 2013-2015'!B585="","",'Application 2013-2015'!B585)</f>
        <v>Enter Goal Data Above</v>
      </c>
      <c r="D105" s="1149">
        <f>IF('Application 2013-2015'!C585="","",'Application 2013-2015'!C585)</f>
      </c>
      <c r="E105" s="1149"/>
      <c r="F105" s="1149"/>
      <c r="G105" s="40">
        <f>IF('Application 2013-2015'!G585="","",'Application 2013-2015'!G585)</f>
      </c>
      <c r="H105" s="41">
        <f>IF('Application 2013-2015'!J585="","",'Application 2013-2015'!J585)</f>
      </c>
      <c r="I105" s="41">
        <f>IF('Application 2013-2015'!M585="","",'Application 2013-2015'!M585)</f>
      </c>
      <c r="J105" s="1136"/>
      <c r="K105" s="1136"/>
      <c r="L105" s="1136"/>
      <c r="M105" s="1136"/>
      <c r="N105" s="1136"/>
      <c r="O105" s="1137"/>
      <c r="P105" s="67"/>
      <c r="Q105" s="67"/>
    </row>
    <row r="106" spans="1:17" s="66" customFormat="1" ht="31.5" customHeight="1">
      <c r="A106" s="1151" t="str">
        <f>IF('Application 2013-2015'!A586="","",'Application 2013-2015'!A586)</f>
        <v>Enter school name above</v>
      </c>
      <c r="B106" s="1149"/>
      <c r="C106" s="40" t="str">
        <f>IF('Application 2013-2015'!B586="","",'Application 2013-2015'!B586)</f>
        <v>Enter Goal Data Above</v>
      </c>
      <c r="D106" s="1149">
        <f>IF('Application 2013-2015'!C586="","",'Application 2013-2015'!C586)</f>
      </c>
      <c r="E106" s="1149"/>
      <c r="F106" s="1149"/>
      <c r="G106" s="40">
        <f>IF('Application 2013-2015'!G586="","",'Application 2013-2015'!G586)</f>
      </c>
      <c r="H106" s="41">
        <f>IF('Application 2013-2015'!J586="","",'Application 2013-2015'!J586)</f>
      </c>
      <c r="I106" s="41">
        <f>IF('Application 2013-2015'!M586="","",'Application 2013-2015'!M586)</f>
      </c>
      <c r="J106" s="1136"/>
      <c r="K106" s="1136"/>
      <c r="L106" s="1136"/>
      <c r="M106" s="1136"/>
      <c r="N106" s="1136"/>
      <c r="O106" s="1137"/>
      <c r="P106" s="67"/>
      <c r="Q106" s="67"/>
    </row>
    <row r="107" spans="1:17" s="66" customFormat="1" ht="31.5" customHeight="1" thickBot="1">
      <c r="A107" s="1223" t="str">
        <f>IF('Application 2013-2015'!A587="","",'Application 2013-2015'!A587)</f>
        <v>Enter school name above</v>
      </c>
      <c r="B107" s="1162"/>
      <c r="C107" s="42" t="str">
        <f>IF('Application 2013-2015'!B587="","",'Application 2013-2015'!B587)</f>
        <v>Enter Goal Data Above</v>
      </c>
      <c r="D107" s="1162">
        <f>IF('Application 2013-2015'!C587="","",'Application 2013-2015'!C587)</f>
      </c>
      <c r="E107" s="1162"/>
      <c r="F107" s="1162"/>
      <c r="G107" s="42">
        <f>IF('Application 2013-2015'!G587="","",'Application 2013-2015'!G587)</f>
      </c>
      <c r="H107" s="43">
        <f>IF('Application 2013-2015'!J587="","",'Application 2013-2015'!J587)</f>
      </c>
      <c r="I107" s="43">
        <f>IF('Application 2013-2015'!M587="","",'Application 2013-2015'!M587)</f>
      </c>
      <c r="J107" s="1160"/>
      <c r="K107" s="1160"/>
      <c r="L107" s="1160"/>
      <c r="M107" s="1160"/>
      <c r="N107" s="1160"/>
      <c r="O107" s="1161"/>
      <c r="P107" s="67"/>
      <c r="Q107" s="67"/>
    </row>
    <row r="108" spans="1:17" s="59" customFormat="1" ht="13.5" customHeight="1" thickBot="1">
      <c r="A108" s="68"/>
      <c r="B108" s="68"/>
      <c r="C108" s="68"/>
      <c r="D108" s="68"/>
      <c r="E108" s="68"/>
      <c r="F108" s="68"/>
      <c r="G108" s="68"/>
      <c r="H108" s="68"/>
      <c r="I108" s="68"/>
      <c r="J108" s="68"/>
      <c r="K108" s="68"/>
      <c r="L108" s="68"/>
      <c r="M108" s="61"/>
      <c r="N108" s="61"/>
      <c r="O108" s="61"/>
      <c r="P108" s="61"/>
      <c r="Q108" s="61"/>
    </row>
    <row r="109" spans="1:17" s="59" customFormat="1" ht="24.75" customHeight="1">
      <c r="A109" s="1163" t="s">
        <v>494</v>
      </c>
      <c r="B109" s="1164"/>
      <c r="C109" s="1164"/>
      <c r="D109" s="1164"/>
      <c r="E109" s="1164"/>
      <c r="F109" s="1164"/>
      <c r="G109" s="1164"/>
      <c r="H109" s="1164"/>
      <c r="I109" s="1164"/>
      <c r="J109" s="1164" t="s">
        <v>490</v>
      </c>
      <c r="K109" s="1164"/>
      <c r="L109" s="1164"/>
      <c r="M109" s="1164"/>
      <c r="N109" s="1164"/>
      <c r="O109" s="1178"/>
      <c r="P109" s="69"/>
      <c r="Q109" s="69"/>
    </row>
    <row r="110" spans="1:19" ht="31.5" customHeight="1">
      <c r="A110" s="1150" t="s">
        <v>235</v>
      </c>
      <c r="B110" s="1144"/>
      <c r="C110" s="280" t="s">
        <v>492</v>
      </c>
      <c r="D110" s="1144" t="s">
        <v>489</v>
      </c>
      <c r="E110" s="1144"/>
      <c r="F110" s="1144"/>
      <c r="G110" s="280" t="s">
        <v>192</v>
      </c>
      <c r="H110" s="280" t="s">
        <v>487</v>
      </c>
      <c r="I110" s="280" t="s">
        <v>488</v>
      </c>
      <c r="J110" s="1144" t="s">
        <v>364</v>
      </c>
      <c r="K110" s="1144"/>
      <c r="L110" s="1144"/>
      <c r="M110" s="1144"/>
      <c r="N110" s="1144"/>
      <c r="O110" s="1145"/>
      <c r="P110" s="70"/>
      <c r="Q110" s="70"/>
      <c r="R110" s="70"/>
      <c r="S110" s="70"/>
    </row>
    <row r="111" spans="1:19" ht="31.5" customHeight="1">
      <c r="A111" s="1151" t="str">
        <f>IF('Application 2013-2015'!A593="","",'Application 2013-2015'!A593)</f>
        <v>Laporte School</v>
      </c>
      <c r="B111" s="1149"/>
      <c r="C111" s="40" t="str">
        <f>IF('Application 2013-2015'!B593="","",'Application 2013-2015'!B593)</f>
        <v>No</v>
      </c>
      <c r="D111" s="1149">
        <f>IF('Application 2013-2015'!C593="","",'Application 2013-2015'!C593)</f>
      </c>
      <c r="E111" s="1149"/>
      <c r="F111" s="1149"/>
      <c r="G111" s="40">
        <f>IF('Application 2013-2015'!G593="","",'Application 2013-2015'!G593)</f>
      </c>
      <c r="H111" s="41">
        <f>IF('Application 2013-2015'!J593="","",'Application 2013-2015'!J593)</f>
      </c>
      <c r="I111" s="41">
        <f>IF('Application 2013-2015'!M593="","",'Application 2013-2015'!M593)</f>
      </c>
      <c r="J111" s="1136"/>
      <c r="K111" s="1136"/>
      <c r="L111" s="1136"/>
      <c r="M111" s="1136"/>
      <c r="N111" s="1136"/>
      <c r="O111" s="1137"/>
      <c r="P111" s="70"/>
      <c r="Q111" s="70"/>
      <c r="R111" s="70"/>
      <c r="S111" s="70"/>
    </row>
    <row r="112" spans="1:19" ht="31.5" customHeight="1">
      <c r="A112" s="1151" t="str">
        <f>IF('Application 2013-2015'!A594="","",'Application 2013-2015'!A594)</f>
        <v>Enter school name above</v>
      </c>
      <c r="B112" s="1149"/>
      <c r="C112" s="40" t="str">
        <f>IF('Application 2013-2015'!B594="","",'Application 2013-2015'!B594)</f>
        <v>Enter Goal Data Above</v>
      </c>
      <c r="D112" s="1149">
        <f>IF('Application 2013-2015'!C594="","",'Application 2013-2015'!C594)</f>
      </c>
      <c r="E112" s="1149"/>
      <c r="F112" s="1149"/>
      <c r="G112" s="40">
        <f>IF('Application 2013-2015'!G594="","",'Application 2013-2015'!G594)</f>
      </c>
      <c r="H112" s="41">
        <f>IF('Application 2013-2015'!J594="","",'Application 2013-2015'!J594)</f>
      </c>
      <c r="I112" s="41">
        <f>IF('Application 2013-2015'!M594="","",'Application 2013-2015'!M594)</f>
      </c>
      <c r="J112" s="1136"/>
      <c r="K112" s="1136"/>
      <c r="L112" s="1136"/>
      <c r="M112" s="1136"/>
      <c r="N112" s="1136"/>
      <c r="O112" s="1137"/>
      <c r="P112" s="70"/>
      <c r="Q112" s="70"/>
      <c r="R112" s="70"/>
      <c r="S112" s="70"/>
    </row>
    <row r="113" spans="1:19" ht="31.5" customHeight="1">
      <c r="A113" s="1151" t="str">
        <f>IF('Application 2013-2015'!A595="","",'Application 2013-2015'!A595)</f>
        <v>Enter school name above</v>
      </c>
      <c r="B113" s="1149"/>
      <c r="C113" s="40" t="str">
        <f>IF('Application 2013-2015'!B595="","",'Application 2013-2015'!B595)</f>
        <v>Enter Goal Data Above</v>
      </c>
      <c r="D113" s="1149">
        <f>IF('Application 2013-2015'!C595="","",'Application 2013-2015'!C595)</f>
      </c>
      <c r="E113" s="1149"/>
      <c r="F113" s="1149"/>
      <c r="G113" s="40">
        <f>IF('Application 2013-2015'!G595="","",'Application 2013-2015'!G595)</f>
      </c>
      <c r="H113" s="41">
        <f>IF('Application 2013-2015'!J595="","",'Application 2013-2015'!J595)</f>
      </c>
      <c r="I113" s="41">
        <f>IF('Application 2013-2015'!M595="","",'Application 2013-2015'!M595)</f>
      </c>
      <c r="J113" s="1136"/>
      <c r="K113" s="1136"/>
      <c r="L113" s="1136"/>
      <c r="M113" s="1136"/>
      <c r="N113" s="1136"/>
      <c r="O113" s="1137"/>
      <c r="P113" s="70"/>
      <c r="Q113" s="70"/>
      <c r="R113" s="70"/>
      <c r="S113" s="70"/>
    </row>
    <row r="114" spans="1:19" ht="31.5" customHeight="1">
      <c r="A114" s="1151" t="str">
        <f>IF('Application 2013-2015'!A596="","",'Application 2013-2015'!A596)</f>
        <v>Enter school name above</v>
      </c>
      <c r="B114" s="1149"/>
      <c r="C114" s="40" t="str">
        <f>IF('Application 2013-2015'!B596="","",'Application 2013-2015'!B596)</f>
        <v>Enter Goal Data Above</v>
      </c>
      <c r="D114" s="1149">
        <f>IF('Application 2013-2015'!C596="","",'Application 2013-2015'!C596)</f>
      </c>
      <c r="E114" s="1149"/>
      <c r="F114" s="1149"/>
      <c r="G114" s="40">
        <f>IF('Application 2013-2015'!G596="","",'Application 2013-2015'!G596)</f>
      </c>
      <c r="H114" s="41">
        <f>IF('Application 2013-2015'!J596="","",'Application 2013-2015'!J596)</f>
      </c>
      <c r="I114" s="41">
        <f>IF('Application 2013-2015'!M596="","",'Application 2013-2015'!M596)</f>
      </c>
      <c r="J114" s="1136"/>
      <c r="K114" s="1136"/>
      <c r="L114" s="1136"/>
      <c r="M114" s="1136"/>
      <c r="N114" s="1136"/>
      <c r="O114" s="1137"/>
      <c r="P114" s="59"/>
      <c r="Q114" s="59"/>
      <c r="R114" s="59"/>
      <c r="S114" s="59"/>
    </row>
    <row r="115" spans="1:19" ht="31.5" customHeight="1">
      <c r="A115" s="1151" t="str">
        <f>IF('Application 2013-2015'!A597="","",'Application 2013-2015'!A597)</f>
        <v>Enter school name above</v>
      </c>
      <c r="B115" s="1149"/>
      <c r="C115" s="40" t="str">
        <f>IF('Application 2013-2015'!B597="","",'Application 2013-2015'!B597)</f>
        <v>Enter Goal Data Above</v>
      </c>
      <c r="D115" s="1149">
        <f>IF('Application 2013-2015'!C597="","",'Application 2013-2015'!C597)</f>
      </c>
      <c r="E115" s="1149"/>
      <c r="F115" s="1149"/>
      <c r="G115" s="40">
        <f>IF('Application 2013-2015'!G597="","",'Application 2013-2015'!G597)</f>
      </c>
      <c r="H115" s="41">
        <f>IF('Application 2013-2015'!J597="","",'Application 2013-2015'!J597)</f>
      </c>
      <c r="I115" s="41">
        <f>IF('Application 2013-2015'!M597="","",'Application 2013-2015'!M597)</f>
      </c>
      <c r="J115" s="1136"/>
      <c r="K115" s="1136"/>
      <c r="L115" s="1136"/>
      <c r="M115" s="1136"/>
      <c r="N115" s="1136"/>
      <c r="O115" s="1137"/>
      <c r="P115" s="70"/>
      <c r="Q115" s="70"/>
      <c r="R115" s="70"/>
      <c r="S115" s="70"/>
    </row>
    <row r="116" spans="1:19" ht="31.5" customHeight="1">
      <c r="A116" s="1151" t="str">
        <f>IF('Application 2013-2015'!A598="","",'Application 2013-2015'!A598)</f>
        <v>Enter school name above</v>
      </c>
      <c r="B116" s="1149"/>
      <c r="C116" s="40" t="str">
        <f>IF('Application 2013-2015'!B598="","",'Application 2013-2015'!B598)</f>
        <v>Enter Goal Data Above</v>
      </c>
      <c r="D116" s="1149">
        <f>IF('Application 2013-2015'!C598="","",'Application 2013-2015'!C598)</f>
      </c>
      <c r="E116" s="1149"/>
      <c r="F116" s="1149"/>
      <c r="G116" s="40">
        <f>IF('Application 2013-2015'!G598="","",'Application 2013-2015'!G598)</f>
      </c>
      <c r="H116" s="41">
        <f>IF('Application 2013-2015'!J598="","",'Application 2013-2015'!J598)</f>
      </c>
      <c r="I116" s="41">
        <f>IF('Application 2013-2015'!M598="","",'Application 2013-2015'!M598)</f>
      </c>
      <c r="J116" s="1136"/>
      <c r="K116" s="1136"/>
      <c r="L116" s="1136"/>
      <c r="M116" s="1136"/>
      <c r="N116" s="1136"/>
      <c r="O116" s="1137"/>
      <c r="P116" s="71"/>
      <c r="Q116" s="71"/>
      <c r="R116" s="71"/>
      <c r="S116" s="71"/>
    </row>
    <row r="117" spans="1:19" ht="31.5" customHeight="1">
      <c r="A117" s="1151" t="str">
        <f>IF('Application 2013-2015'!A599="","",'Application 2013-2015'!A599)</f>
        <v>Enter school name above</v>
      </c>
      <c r="B117" s="1149"/>
      <c r="C117" s="40" t="str">
        <f>IF('Application 2013-2015'!B599="","",'Application 2013-2015'!B599)</f>
        <v>Enter Goal Data Above</v>
      </c>
      <c r="D117" s="1149">
        <f>IF('Application 2013-2015'!C599="","",'Application 2013-2015'!C599)</f>
      </c>
      <c r="E117" s="1149"/>
      <c r="F117" s="1149"/>
      <c r="G117" s="40">
        <f>IF('Application 2013-2015'!G599="","",'Application 2013-2015'!G599)</f>
      </c>
      <c r="H117" s="41">
        <f>IF('Application 2013-2015'!J599="","",'Application 2013-2015'!J599)</f>
      </c>
      <c r="I117" s="41">
        <f>IF('Application 2013-2015'!M599="","",'Application 2013-2015'!M599)</f>
      </c>
      <c r="J117" s="1136"/>
      <c r="K117" s="1136"/>
      <c r="L117" s="1136"/>
      <c r="M117" s="1136"/>
      <c r="N117" s="1136"/>
      <c r="O117" s="1137"/>
      <c r="P117" s="71"/>
      <c r="Q117" s="71"/>
      <c r="R117" s="71"/>
      <c r="S117" s="71"/>
    </row>
    <row r="118" spans="1:19" ht="31.5" customHeight="1">
      <c r="A118" s="1151" t="str">
        <f>IF('Application 2013-2015'!A600="","",'Application 2013-2015'!A600)</f>
        <v>Enter school name above</v>
      </c>
      <c r="B118" s="1149"/>
      <c r="C118" s="40" t="str">
        <f>IF('Application 2013-2015'!B600="","",'Application 2013-2015'!B600)</f>
        <v>Enter Goal Data Above</v>
      </c>
      <c r="D118" s="1149">
        <f>IF('Application 2013-2015'!C600="","",'Application 2013-2015'!C600)</f>
      </c>
      <c r="E118" s="1149"/>
      <c r="F118" s="1149"/>
      <c r="G118" s="40">
        <f>IF('Application 2013-2015'!G600="","",'Application 2013-2015'!G600)</f>
      </c>
      <c r="H118" s="41">
        <f>IF('Application 2013-2015'!J600="","",'Application 2013-2015'!J600)</f>
      </c>
      <c r="I118" s="41">
        <f>IF('Application 2013-2015'!M600="","",'Application 2013-2015'!M600)</f>
      </c>
      <c r="J118" s="1136"/>
      <c r="K118" s="1136"/>
      <c r="L118" s="1136"/>
      <c r="M118" s="1136"/>
      <c r="N118" s="1136"/>
      <c r="O118" s="1137"/>
      <c r="P118" s="72"/>
      <c r="Q118" s="72"/>
      <c r="R118" s="72"/>
      <c r="S118" s="72"/>
    </row>
    <row r="119" spans="1:19" ht="31.5" customHeight="1">
      <c r="A119" s="1151" t="str">
        <f>IF('Application 2013-2015'!A601="","",'Application 2013-2015'!A601)</f>
        <v>Enter school name above</v>
      </c>
      <c r="B119" s="1149"/>
      <c r="C119" s="40" t="str">
        <f>IF('Application 2013-2015'!B601="","",'Application 2013-2015'!B601)</f>
        <v>Enter Goal Data Above</v>
      </c>
      <c r="D119" s="1149">
        <f>IF('Application 2013-2015'!C601="","",'Application 2013-2015'!C601)</f>
      </c>
      <c r="E119" s="1149"/>
      <c r="F119" s="1149"/>
      <c r="G119" s="40">
        <f>IF('Application 2013-2015'!G601="","",'Application 2013-2015'!G601)</f>
      </c>
      <c r="H119" s="41">
        <f>IF('Application 2013-2015'!J601="","",'Application 2013-2015'!J601)</f>
      </c>
      <c r="I119" s="41">
        <f>IF('Application 2013-2015'!M601="","",'Application 2013-2015'!M601)</f>
      </c>
      <c r="J119" s="1136"/>
      <c r="K119" s="1136"/>
      <c r="L119" s="1136"/>
      <c r="M119" s="1136"/>
      <c r="N119" s="1136"/>
      <c r="O119" s="1137"/>
      <c r="P119" s="72"/>
      <c r="Q119" s="72"/>
      <c r="R119" s="72"/>
      <c r="S119" s="72"/>
    </row>
    <row r="120" spans="1:19" ht="31.5" customHeight="1">
      <c r="A120" s="1151" t="str">
        <f>IF('Application 2013-2015'!A602="","",'Application 2013-2015'!A602)</f>
        <v>Enter school name above</v>
      </c>
      <c r="B120" s="1149"/>
      <c r="C120" s="40" t="str">
        <f>IF('Application 2013-2015'!B602="","",'Application 2013-2015'!B602)</f>
        <v>Enter Goal Data Above</v>
      </c>
      <c r="D120" s="1149">
        <f>IF('Application 2013-2015'!C602="","",'Application 2013-2015'!C602)</f>
      </c>
      <c r="E120" s="1149"/>
      <c r="F120" s="1149"/>
      <c r="G120" s="40">
        <f>IF('Application 2013-2015'!G602="","",'Application 2013-2015'!G602)</f>
      </c>
      <c r="H120" s="41">
        <f>IF('Application 2013-2015'!J602="","",'Application 2013-2015'!J602)</f>
      </c>
      <c r="I120" s="41">
        <f>IF('Application 2013-2015'!M602="","",'Application 2013-2015'!M602)</f>
      </c>
      <c r="J120" s="1136"/>
      <c r="K120" s="1136"/>
      <c r="L120" s="1136"/>
      <c r="M120" s="1136"/>
      <c r="N120" s="1136"/>
      <c r="O120" s="1137"/>
      <c r="P120" s="72"/>
      <c r="Q120" s="72"/>
      <c r="R120" s="72"/>
      <c r="S120" s="72"/>
    </row>
    <row r="121" spans="1:19" ht="31.5" customHeight="1">
      <c r="A121" s="1151" t="str">
        <f>IF('Application 2013-2015'!A603="","",'Application 2013-2015'!A603)</f>
        <v>Enter school name above</v>
      </c>
      <c r="B121" s="1149"/>
      <c r="C121" s="40" t="str">
        <f>IF('Application 2013-2015'!B603="","",'Application 2013-2015'!B603)</f>
        <v>Enter Goal Data Above</v>
      </c>
      <c r="D121" s="1149">
        <f>IF('Application 2013-2015'!C603="","",'Application 2013-2015'!C603)</f>
      </c>
      <c r="E121" s="1149"/>
      <c r="F121" s="1149"/>
      <c r="G121" s="40">
        <f>IF('Application 2013-2015'!G603="","",'Application 2013-2015'!G603)</f>
      </c>
      <c r="H121" s="41">
        <f>IF('Application 2013-2015'!J603="","",'Application 2013-2015'!J603)</f>
      </c>
      <c r="I121" s="41">
        <f>IF('Application 2013-2015'!M603="","",'Application 2013-2015'!M603)</f>
      </c>
      <c r="J121" s="1136"/>
      <c r="K121" s="1136"/>
      <c r="L121" s="1136"/>
      <c r="M121" s="1136"/>
      <c r="N121" s="1136"/>
      <c r="O121" s="1137"/>
      <c r="P121" s="72"/>
      <c r="Q121" s="72"/>
      <c r="R121" s="72"/>
      <c r="S121" s="72"/>
    </row>
    <row r="122" spans="1:19" ht="31.5" customHeight="1">
      <c r="A122" s="1151" t="str">
        <f>IF('Application 2013-2015'!A604="","",'Application 2013-2015'!A604)</f>
        <v>Enter school name above</v>
      </c>
      <c r="B122" s="1149"/>
      <c r="C122" s="40" t="str">
        <f>IF('Application 2013-2015'!B604="","",'Application 2013-2015'!B604)</f>
        <v>Enter Goal Data Above</v>
      </c>
      <c r="D122" s="1149">
        <f>IF('Application 2013-2015'!C604="","",'Application 2013-2015'!C604)</f>
      </c>
      <c r="E122" s="1149"/>
      <c r="F122" s="1149"/>
      <c r="G122" s="40">
        <f>IF('Application 2013-2015'!G604="","",'Application 2013-2015'!G604)</f>
      </c>
      <c r="H122" s="41">
        <f>IF('Application 2013-2015'!J604="","",'Application 2013-2015'!J604)</f>
      </c>
      <c r="I122" s="41">
        <f>IF('Application 2013-2015'!M604="","",'Application 2013-2015'!M604)</f>
      </c>
      <c r="J122" s="1136"/>
      <c r="K122" s="1136"/>
      <c r="L122" s="1136"/>
      <c r="M122" s="1136"/>
      <c r="N122" s="1136"/>
      <c r="O122" s="1137"/>
      <c r="P122" s="72"/>
      <c r="Q122" s="72"/>
      <c r="R122" s="72"/>
      <c r="S122" s="72"/>
    </row>
    <row r="123" spans="1:19" ht="31.5" customHeight="1">
      <c r="A123" s="1151" t="str">
        <f>IF('Application 2013-2015'!A605="","",'Application 2013-2015'!A605)</f>
        <v>Enter school name above</v>
      </c>
      <c r="B123" s="1149"/>
      <c r="C123" s="40" t="str">
        <f>IF('Application 2013-2015'!B605="","",'Application 2013-2015'!B605)</f>
        <v>Enter Goal Data Above</v>
      </c>
      <c r="D123" s="1149">
        <f>IF('Application 2013-2015'!C605="","",'Application 2013-2015'!C605)</f>
      </c>
      <c r="E123" s="1149"/>
      <c r="F123" s="1149"/>
      <c r="G123" s="40">
        <f>IF('Application 2013-2015'!G605="","",'Application 2013-2015'!G605)</f>
      </c>
      <c r="H123" s="41">
        <f>IF('Application 2013-2015'!J605="","",'Application 2013-2015'!J605)</f>
      </c>
      <c r="I123" s="41">
        <f>IF('Application 2013-2015'!M605="","",'Application 2013-2015'!M605)</f>
      </c>
      <c r="J123" s="1136"/>
      <c r="K123" s="1136"/>
      <c r="L123" s="1136"/>
      <c r="M123" s="1136"/>
      <c r="N123" s="1136"/>
      <c r="O123" s="1137"/>
      <c r="P123" s="72"/>
      <c r="Q123" s="72"/>
      <c r="R123" s="72"/>
      <c r="S123" s="72"/>
    </row>
    <row r="124" spans="1:15" ht="31.5" customHeight="1">
      <c r="A124" s="1151" t="str">
        <f>IF('Application 2013-2015'!A606="","",'Application 2013-2015'!A606)</f>
        <v>Enter school name above</v>
      </c>
      <c r="B124" s="1149"/>
      <c r="C124" s="40" t="str">
        <f>IF('Application 2013-2015'!B606="","",'Application 2013-2015'!B606)</f>
        <v>Enter Goal Data Above</v>
      </c>
      <c r="D124" s="1149">
        <f>IF('Application 2013-2015'!C606="","",'Application 2013-2015'!C606)</f>
      </c>
      <c r="E124" s="1149"/>
      <c r="F124" s="1149"/>
      <c r="G124" s="40">
        <f>IF('Application 2013-2015'!G606="","",'Application 2013-2015'!G606)</f>
      </c>
      <c r="H124" s="41">
        <f>IF('Application 2013-2015'!J606="","",'Application 2013-2015'!J606)</f>
      </c>
      <c r="I124" s="41">
        <f>IF('Application 2013-2015'!M606="","",'Application 2013-2015'!M606)</f>
      </c>
      <c r="J124" s="1136"/>
      <c r="K124" s="1136"/>
      <c r="L124" s="1136"/>
      <c r="M124" s="1136"/>
      <c r="N124" s="1136"/>
      <c r="O124" s="1137"/>
    </row>
    <row r="125" spans="1:19" ht="31.5" customHeight="1">
      <c r="A125" s="1151" t="str">
        <f>IF('Application 2013-2015'!A607="","",'Application 2013-2015'!A607)</f>
        <v>Enter school name above</v>
      </c>
      <c r="B125" s="1149"/>
      <c r="C125" s="40" t="str">
        <f>IF('Application 2013-2015'!B607="","",'Application 2013-2015'!B607)</f>
        <v>Enter Goal Data Above</v>
      </c>
      <c r="D125" s="1149">
        <f>IF('Application 2013-2015'!C607="","",'Application 2013-2015'!C607)</f>
      </c>
      <c r="E125" s="1149"/>
      <c r="F125" s="1149"/>
      <c r="G125" s="40">
        <f>IF('Application 2013-2015'!G607="","",'Application 2013-2015'!G607)</f>
      </c>
      <c r="H125" s="41">
        <f>IF('Application 2013-2015'!J607="","",'Application 2013-2015'!J607)</f>
      </c>
      <c r="I125" s="41">
        <f>IF('Application 2013-2015'!M607="","",'Application 2013-2015'!M607)</f>
      </c>
      <c r="J125" s="1136"/>
      <c r="K125" s="1136"/>
      <c r="L125" s="1136"/>
      <c r="M125" s="1136"/>
      <c r="N125" s="1136"/>
      <c r="O125" s="1137"/>
      <c r="P125" s="71"/>
      <c r="Q125" s="71"/>
      <c r="R125" s="71"/>
      <c r="S125" s="71"/>
    </row>
    <row r="126" spans="1:19" ht="31.5" customHeight="1">
      <c r="A126" s="1151" t="str">
        <f>IF('Application 2013-2015'!A608="","",'Application 2013-2015'!A608)</f>
        <v>Enter school name above</v>
      </c>
      <c r="B126" s="1149"/>
      <c r="C126" s="40" t="str">
        <f>IF('Application 2013-2015'!B608="","",'Application 2013-2015'!B608)</f>
        <v>Enter Goal Data Above</v>
      </c>
      <c r="D126" s="1149">
        <f>IF('Application 2013-2015'!C608="","",'Application 2013-2015'!C608)</f>
      </c>
      <c r="E126" s="1149"/>
      <c r="F126" s="1149"/>
      <c r="G126" s="40">
        <f>IF('Application 2013-2015'!G608="","",'Application 2013-2015'!G608)</f>
      </c>
      <c r="H126" s="41">
        <f>IF('Application 2013-2015'!J608="","",'Application 2013-2015'!J608)</f>
      </c>
      <c r="I126" s="41">
        <f>IF('Application 2013-2015'!M608="","",'Application 2013-2015'!M608)</f>
      </c>
      <c r="J126" s="1136"/>
      <c r="K126" s="1136"/>
      <c r="L126" s="1136"/>
      <c r="M126" s="1136"/>
      <c r="N126" s="1136"/>
      <c r="O126" s="1137"/>
      <c r="P126" s="71"/>
      <c r="Q126" s="71"/>
      <c r="R126" s="71"/>
      <c r="S126" s="71"/>
    </row>
    <row r="127" spans="1:19" ht="31.5" customHeight="1">
      <c r="A127" s="1151" t="str">
        <f>IF('Application 2013-2015'!A609="","",'Application 2013-2015'!A609)</f>
        <v>Enter school name above</v>
      </c>
      <c r="B127" s="1149"/>
      <c r="C127" s="40" t="str">
        <f>IF('Application 2013-2015'!B609="","",'Application 2013-2015'!B609)</f>
        <v>Enter Goal Data Above</v>
      </c>
      <c r="D127" s="1149">
        <f>IF('Application 2013-2015'!C609="","",'Application 2013-2015'!C609)</f>
      </c>
      <c r="E127" s="1149"/>
      <c r="F127" s="1149"/>
      <c r="G127" s="40">
        <f>IF('Application 2013-2015'!G609="","",'Application 2013-2015'!G609)</f>
      </c>
      <c r="H127" s="41">
        <f>IF('Application 2013-2015'!J609="","",'Application 2013-2015'!J609)</f>
      </c>
      <c r="I127" s="41">
        <f>IF('Application 2013-2015'!M609="","",'Application 2013-2015'!M609)</f>
      </c>
      <c r="J127" s="1136"/>
      <c r="K127" s="1136"/>
      <c r="L127" s="1136"/>
      <c r="M127" s="1136"/>
      <c r="N127" s="1136"/>
      <c r="O127" s="1137"/>
      <c r="P127" s="71"/>
      <c r="Q127" s="71"/>
      <c r="R127" s="71"/>
      <c r="S127" s="71"/>
    </row>
    <row r="128" spans="1:19" ht="31.5" customHeight="1">
      <c r="A128" s="1151" t="str">
        <f>IF('Application 2013-2015'!A610="","",'Application 2013-2015'!A610)</f>
        <v>Enter school name above</v>
      </c>
      <c r="B128" s="1149"/>
      <c r="C128" s="40" t="str">
        <f>IF('Application 2013-2015'!B610="","",'Application 2013-2015'!B610)</f>
        <v>Enter Goal Data Above</v>
      </c>
      <c r="D128" s="1149">
        <f>IF('Application 2013-2015'!C610="","",'Application 2013-2015'!C610)</f>
      </c>
      <c r="E128" s="1149"/>
      <c r="F128" s="1149"/>
      <c r="G128" s="40">
        <f>IF('Application 2013-2015'!G610="","",'Application 2013-2015'!G610)</f>
      </c>
      <c r="H128" s="41">
        <f>IF('Application 2013-2015'!J610="","",'Application 2013-2015'!J610)</f>
      </c>
      <c r="I128" s="41">
        <f>IF('Application 2013-2015'!M610="","",'Application 2013-2015'!M610)</f>
      </c>
      <c r="J128" s="1136"/>
      <c r="K128" s="1136"/>
      <c r="L128" s="1136"/>
      <c r="M128" s="1136"/>
      <c r="N128" s="1136"/>
      <c r="O128" s="1137"/>
      <c r="P128" s="71"/>
      <c r="Q128" s="71"/>
      <c r="R128" s="71"/>
      <c r="S128" s="71"/>
    </row>
    <row r="129" spans="1:19" ht="31.5" customHeight="1">
      <c r="A129" s="1151" t="str">
        <f>IF('Application 2013-2015'!A611="","",'Application 2013-2015'!A611)</f>
        <v>Enter school name above</v>
      </c>
      <c r="B129" s="1149"/>
      <c r="C129" s="40" t="str">
        <f>IF('Application 2013-2015'!B611="","",'Application 2013-2015'!B611)</f>
        <v>Enter Goal Data Above</v>
      </c>
      <c r="D129" s="1149">
        <f>IF('Application 2013-2015'!C611="","",'Application 2013-2015'!C611)</f>
      </c>
      <c r="E129" s="1149"/>
      <c r="F129" s="1149"/>
      <c r="G129" s="40">
        <f>IF('Application 2013-2015'!G611="","",'Application 2013-2015'!G611)</f>
      </c>
      <c r="H129" s="41">
        <f>IF('Application 2013-2015'!J611="","",'Application 2013-2015'!J611)</f>
      </c>
      <c r="I129" s="41">
        <f>IF('Application 2013-2015'!M611="","",'Application 2013-2015'!M611)</f>
      </c>
      <c r="J129" s="1136"/>
      <c r="K129" s="1136"/>
      <c r="L129" s="1136"/>
      <c r="M129" s="1136"/>
      <c r="N129" s="1136"/>
      <c r="O129" s="1137"/>
      <c r="P129" s="71"/>
      <c r="Q129" s="71"/>
      <c r="R129" s="71"/>
      <c r="S129" s="71"/>
    </row>
    <row r="130" spans="1:19" ht="31.5" customHeight="1" thickBot="1">
      <c r="A130" s="1223" t="str">
        <f>IF('Application 2013-2015'!A612="","",'Application 2013-2015'!A612)</f>
        <v>Enter school name above</v>
      </c>
      <c r="B130" s="1162"/>
      <c r="C130" s="42" t="str">
        <f>IF('Application 2013-2015'!B612="","",'Application 2013-2015'!B612)</f>
        <v>Enter Goal Data Above</v>
      </c>
      <c r="D130" s="1162">
        <f>IF('Application 2013-2015'!C612="","",'Application 2013-2015'!C612)</f>
      </c>
      <c r="E130" s="1162"/>
      <c r="F130" s="1162"/>
      <c r="G130" s="42">
        <f>IF('Application 2013-2015'!G612="","",'Application 2013-2015'!G612)</f>
      </c>
      <c r="H130" s="43">
        <f>IF('Application 2013-2015'!J612="","",'Application 2013-2015'!J612)</f>
      </c>
      <c r="I130" s="43">
        <f>IF('Application 2013-2015'!M612="","",'Application 2013-2015'!M612)</f>
      </c>
      <c r="J130" s="1160"/>
      <c r="K130" s="1160"/>
      <c r="L130" s="1160"/>
      <c r="M130" s="1160"/>
      <c r="N130" s="1160"/>
      <c r="O130" s="1161"/>
      <c r="P130" s="71"/>
      <c r="Q130" s="71"/>
      <c r="R130" s="71"/>
      <c r="S130" s="71"/>
    </row>
    <row r="131" spans="1:19" s="50" customFormat="1" ht="18" customHeight="1" thickBot="1">
      <c r="A131" s="4"/>
      <c r="B131" s="4"/>
      <c r="C131" s="4"/>
      <c r="D131" s="4"/>
      <c r="E131" s="4"/>
      <c r="F131" s="4"/>
      <c r="G131" s="4"/>
      <c r="H131" s="5"/>
      <c r="I131" s="5"/>
      <c r="J131" s="5"/>
      <c r="K131" s="5"/>
      <c r="L131" s="5"/>
      <c r="M131" s="5"/>
      <c r="N131" s="5"/>
      <c r="O131" s="5"/>
      <c r="P131" s="278"/>
      <c r="Q131" s="278"/>
      <c r="R131" s="278"/>
      <c r="S131" s="278"/>
    </row>
    <row r="132" spans="1:15" s="73" customFormat="1" ht="21.75" customHeight="1">
      <c r="A132" s="1165" t="s">
        <v>485</v>
      </c>
      <c r="B132" s="1166"/>
      <c r="C132" s="1166"/>
      <c r="D132" s="1166"/>
      <c r="E132" s="1166"/>
      <c r="F132" s="1166"/>
      <c r="G132" s="1166"/>
      <c r="H132" s="1166"/>
      <c r="I132" s="1166"/>
      <c r="J132" s="1166"/>
      <c r="K132" s="1166"/>
      <c r="L132" s="1166"/>
      <c r="M132" s="1166"/>
      <c r="N132" s="1166"/>
      <c r="O132" s="1167"/>
    </row>
    <row r="133" spans="1:15" s="73" customFormat="1" ht="48.75" customHeight="1" thickBot="1">
      <c r="A133" s="1333" t="s">
        <v>1198</v>
      </c>
      <c r="B133" s="1197"/>
      <c r="C133" s="1197"/>
      <c r="D133" s="1197"/>
      <c r="E133" s="1197"/>
      <c r="F133" s="1197"/>
      <c r="G133" s="1197"/>
      <c r="H133" s="1197"/>
      <c r="I133" s="1197"/>
      <c r="J133" s="1197"/>
      <c r="K133" s="1197"/>
      <c r="L133" s="1197"/>
      <c r="M133" s="1197"/>
      <c r="N133" s="1197"/>
      <c r="O133" s="1198"/>
    </row>
    <row r="134" spans="1:19" s="50" customFormat="1" ht="18" customHeight="1" thickBot="1">
      <c r="A134" s="4"/>
      <c r="B134" s="4"/>
      <c r="C134" s="4"/>
      <c r="D134" s="4"/>
      <c r="E134" s="4"/>
      <c r="F134" s="4"/>
      <c r="G134" s="4"/>
      <c r="H134" s="5"/>
      <c r="I134" s="5"/>
      <c r="J134" s="5"/>
      <c r="K134" s="5"/>
      <c r="L134" s="5"/>
      <c r="M134" s="5"/>
      <c r="N134" s="5"/>
      <c r="O134" s="5"/>
      <c r="P134" s="278"/>
      <c r="Q134" s="278"/>
      <c r="R134" s="278"/>
      <c r="S134" s="278"/>
    </row>
    <row r="135" spans="1:19" s="73" customFormat="1" ht="28.5" customHeight="1">
      <c r="A135" s="1165" t="s">
        <v>486</v>
      </c>
      <c r="B135" s="1166"/>
      <c r="C135" s="1166"/>
      <c r="D135" s="1166"/>
      <c r="E135" s="1166"/>
      <c r="F135" s="1166"/>
      <c r="G135" s="1166"/>
      <c r="H135" s="1166"/>
      <c r="I135" s="1166"/>
      <c r="J135" s="1166"/>
      <c r="K135" s="1166"/>
      <c r="L135" s="1166"/>
      <c r="M135" s="1166"/>
      <c r="N135" s="1166"/>
      <c r="O135" s="1167"/>
      <c r="P135" s="74"/>
      <c r="Q135" s="74"/>
      <c r="R135" s="74"/>
      <c r="S135" s="74"/>
    </row>
    <row r="136" spans="1:19" s="73" customFormat="1" ht="18" customHeight="1">
      <c r="A136" s="1332" t="s">
        <v>303</v>
      </c>
      <c r="B136" s="1196"/>
      <c r="C136" s="1196"/>
      <c r="D136" s="1158" t="s">
        <v>304</v>
      </c>
      <c r="E136" s="1345"/>
      <c r="F136" s="1345"/>
      <c r="G136" s="1345"/>
      <c r="H136" s="1345"/>
      <c r="I136" s="1345"/>
      <c r="J136" s="1345"/>
      <c r="K136" s="1345"/>
      <c r="L136" s="1345"/>
      <c r="M136" s="1345"/>
      <c r="N136" s="1345"/>
      <c r="O136" s="1346"/>
      <c r="P136" s="74"/>
      <c r="Q136" s="74"/>
      <c r="R136" s="74"/>
      <c r="S136" s="74"/>
    </row>
    <row r="137" spans="1:19" s="76" customFormat="1" ht="18" customHeight="1">
      <c r="A137" s="1332"/>
      <c r="B137" s="1196"/>
      <c r="C137" s="1196"/>
      <c r="D137" s="1196" t="s">
        <v>131</v>
      </c>
      <c r="E137" s="1196"/>
      <c r="F137" s="1196"/>
      <c r="G137" s="1196"/>
      <c r="H137" s="1196" t="s">
        <v>168</v>
      </c>
      <c r="I137" s="1196"/>
      <c r="J137" s="1196"/>
      <c r="K137" s="1196"/>
      <c r="L137" s="1196" t="s">
        <v>133</v>
      </c>
      <c r="M137" s="1196"/>
      <c r="N137" s="1196"/>
      <c r="O137" s="1344"/>
      <c r="P137" s="75"/>
      <c r="Q137" s="75"/>
      <c r="R137" s="75"/>
      <c r="S137" s="75"/>
    </row>
    <row r="138" spans="1:19" s="78" customFormat="1" ht="36" customHeight="1">
      <c r="A138" s="1153" t="s">
        <v>305</v>
      </c>
      <c r="B138" s="1154"/>
      <c r="C138" s="1154"/>
      <c r="D138" s="1156" t="s">
        <v>1199</v>
      </c>
      <c r="E138" s="1156"/>
      <c r="F138" s="1156"/>
      <c r="G138" s="1156"/>
      <c r="H138" s="1156" t="s">
        <v>1199</v>
      </c>
      <c r="I138" s="1156"/>
      <c r="J138" s="1156"/>
      <c r="K138" s="1156"/>
      <c r="L138" s="1156"/>
      <c r="M138" s="1156"/>
      <c r="N138" s="1156"/>
      <c r="O138" s="1157"/>
      <c r="P138" s="77"/>
      <c r="Q138" s="77"/>
      <c r="R138" s="77"/>
      <c r="S138" s="77"/>
    </row>
    <row r="139" spans="1:17" s="78" customFormat="1" ht="36" customHeight="1">
      <c r="A139" s="1153" t="s">
        <v>306</v>
      </c>
      <c r="B139" s="1154"/>
      <c r="C139" s="1154"/>
      <c r="D139" s="1156" t="s">
        <v>1200</v>
      </c>
      <c r="E139" s="1156"/>
      <c r="F139" s="1156"/>
      <c r="G139" s="1156"/>
      <c r="H139" s="1156" t="s">
        <v>1200</v>
      </c>
      <c r="I139" s="1156"/>
      <c r="J139" s="1156"/>
      <c r="K139" s="1156"/>
      <c r="L139" s="1156"/>
      <c r="M139" s="1156"/>
      <c r="N139" s="1156"/>
      <c r="O139" s="1157"/>
      <c r="P139" s="79"/>
      <c r="Q139" s="79"/>
    </row>
    <row r="140" spans="1:17" s="78" customFormat="1" ht="36" customHeight="1">
      <c r="A140" s="1153" t="s">
        <v>307</v>
      </c>
      <c r="B140" s="1154"/>
      <c r="C140" s="1154"/>
      <c r="D140" s="1156" t="s">
        <v>1201</v>
      </c>
      <c r="E140" s="1156"/>
      <c r="F140" s="1156"/>
      <c r="G140" s="1156"/>
      <c r="H140" s="1156" t="s">
        <v>1201</v>
      </c>
      <c r="I140" s="1156"/>
      <c r="J140" s="1156"/>
      <c r="K140" s="1156"/>
      <c r="L140" s="1156"/>
      <c r="M140" s="1156"/>
      <c r="N140" s="1156"/>
      <c r="O140" s="1157"/>
      <c r="P140" s="79"/>
      <c r="Q140" s="79"/>
    </row>
    <row r="141" spans="1:17" s="78" customFormat="1" ht="36" customHeight="1">
      <c r="A141" s="1153" t="s">
        <v>308</v>
      </c>
      <c r="B141" s="1154"/>
      <c r="C141" s="1154"/>
      <c r="D141" s="1156" t="s">
        <v>1202</v>
      </c>
      <c r="E141" s="1156"/>
      <c r="F141" s="1156"/>
      <c r="G141" s="1156"/>
      <c r="H141" s="1156" t="s">
        <v>1202</v>
      </c>
      <c r="I141" s="1156"/>
      <c r="J141" s="1156"/>
      <c r="K141" s="1156"/>
      <c r="L141" s="1156"/>
      <c r="M141" s="1156"/>
      <c r="N141" s="1156"/>
      <c r="O141" s="1157"/>
      <c r="P141" s="79"/>
      <c r="Q141" s="79"/>
    </row>
    <row r="142" spans="1:17" s="78" customFormat="1" ht="36" customHeight="1" thickBot="1">
      <c r="A142" s="1325" t="s">
        <v>309</v>
      </c>
      <c r="B142" s="1326"/>
      <c r="C142" s="1326"/>
      <c r="D142" s="1197" t="s">
        <v>1203</v>
      </c>
      <c r="E142" s="1197"/>
      <c r="F142" s="1197"/>
      <c r="G142" s="1197"/>
      <c r="H142" s="1197" t="s">
        <v>1203</v>
      </c>
      <c r="I142" s="1197"/>
      <c r="J142" s="1197"/>
      <c r="K142" s="1197"/>
      <c r="L142" s="1197"/>
      <c r="M142" s="1197"/>
      <c r="N142" s="1197"/>
      <c r="O142" s="1198"/>
      <c r="P142" s="79"/>
      <c r="Q142" s="79"/>
    </row>
    <row r="143" spans="1:17" s="78" customFormat="1" ht="13.5" customHeight="1" thickBot="1">
      <c r="A143" s="1048"/>
      <c r="B143" s="1048"/>
      <c r="C143" s="1048"/>
      <c r="D143" s="1048"/>
      <c r="E143" s="1048"/>
      <c r="F143" s="1048"/>
      <c r="G143" s="1048"/>
      <c r="H143" s="1048"/>
      <c r="I143" s="1048"/>
      <c r="J143" s="1048"/>
      <c r="K143" s="1048"/>
      <c r="L143" s="1048"/>
      <c r="M143" s="281"/>
      <c r="N143" s="281"/>
      <c r="O143" s="281"/>
      <c r="P143" s="79"/>
      <c r="Q143" s="79"/>
    </row>
    <row r="144" spans="1:17" s="78" customFormat="1" ht="24.75" customHeight="1">
      <c r="A144" s="1168" t="s">
        <v>310</v>
      </c>
      <c r="B144" s="1169"/>
      <c r="C144" s="1169"/>
      <c r="D144" s="1169"/>
      <c r="E144" s="1169"/>
      <c r="F144" s="1169"/>
      <c r="G144" s="1169"/>
      <c r="H144" s="1169"/>
      <c r="I144" s="1169"/>
      <c r="J144" s="1169"/>
      <c r="K144" s="1169"/>
      <c r="L144" s="1169"/>
      <c r="M144" s="1169"/>
      <c r="N144" s="1169"/>
      <c r="O144" s="1170"/>
      <c r="P144" s="79"/>
      <c r="Q144" s="79"/>
    </row>
    <row r="145" spans="1:17" s="78" customFormat="1" ht="31.5" customHeight="1">
      <c r="A145" s="1332" t="s">
        <v>303</v>
      </c>
      <c r="B145" s="1196"/>
      <c r="C145" s="1196"/>
      <c r="D145" s="1196" t="s">
        <v>131</v>
      </c>
      <c r="E145" s="1196"/>
      <c r="F145" s="1196" t="s">
        <v>168</v>
      </c>
      <c r="G145" s="1196"/>
      <c r="H145" s="1158" t="s">
        <v>133</v>
      </c>
      <c r="I145" s="1159"/>
      <c r="J145" s="1193" t="s">
        <v>311</v>
      </c>
      <c r="K145" s="1194"/>
      <c r="L145" s="1194"/>
      <c r="M145" s="1194"/>
      <c r="N145" s="1194"/>
      <c r="O145" s="1195"/>
      <c r="P145" s="79"/>
      <c r="Q145" s="79"/>
    </row>
    <row r="146" spans="1:17" s="78" customFormat="1" ht="13.5" customHeight="1">
      <c r="A146" s="1153" t="s">
        <v>305</v>
      </c>
      <c r="B146" s="1154"/>
      <c r="C146" s="1154"/>
      <c r="D146" s="1155">
        <v>15</v>
      </c>
      <c r="E146" s="1155"/>
      <c r="F146" s="1155">
        <v>13</v>
      </c>
      <c r="G146" s="1155"/>
      <c r="H146" s="1155">
        <v>0</v>
      </c>
      <c r="I146" s="1155"/>
      <c r="J146" s="1172"/>
      <c r="K146" s="1172"/>
      <c r="L146" s="1172"/>
      <c r="M146" s="1172"/>
      <c r="N146" s="1172"/>
      <c r="O146" s="1173"/>
      <c r="P146" s="79"/>
      <c r="Q146" s="79"/>
    </row>
    <row r="147" spans="1:17" s="78" customFormat="1" ht="13.5" customHeight="1">
      <c r="A147" s="1153" t="s">
        <v>306</v>
      </c>
      <c r="B147" s="1154"/>
      <c r="C147" s="1154"/>
      <c r="D147" s="1155">
        <v>16</v>
      </c>
      <c r="E147" s="1155"/>
      <c r="F147" s="1155">
        <v>24</v>
      </c>
      <c r="G147" s="1155"/>
      <c r="H147" s="1155">
        <v>0</v>
      </c>
      <c r="I147" s="1155"/>
      <c r="J147" s="1174"/>
      <c r="K147" s="1174"/>
      <c r="L147" s="1174"/>
      <c r="M147" s="1174"/>
      <c r="N147" s="1174"/>
      <c r="O147" s="1175"/>
      <c r="P147" s="79"/>
      <c r="Q147" s="79"/>
    </row>
    <row r="148" spans="1:17" s="78" customFormat="1" ht="13.5" customHeight="1">
      <c r="A148" s="1153" t="s">
        <v>307</v>
      </c>
      <c r="B148" s="1154"/>
      <c r="C148" s="1154"/>
      <c r="D148" s="1155">
        <v>13</v>
      </c>
      <c r="E148" s="1155"/>
      <c r="F148" s="1155">
        <v>21</v>
      </c>
      <c r="G148" s="1155"/>
      <c r="H148" s="1155">
        <v>0</v>
      </c>
      <c r="I148" s="1155"/>
      <c r="J148" s="1174"/>
      <c r="K148" s="1174"/>
      <c r="L148" s="1174"/>
      <c r="M148" s="1174"/>
      <c r="N148" s="1174"/>
      <c r="O148" s="1175"/>
      <c r="P148" s="79"/>
      <c r="Q148" s="79"/>
    </row>
    <row r="149" spans="1:17" s="78" customFormat="1" ht="13.5" customHeight="1">
      <c r="A149" s="1153" t="s">
        <v>308</v>
      </c>
      <c r="B149" s="1154"/>
      <c r="C149" s="1154"/>
      <c r="D149" s="1155">
        <v>3</v>
      </c>
      <c r="E149" s="1155"/>
      <c r="F149" s="1155">
        <v>10</v>
      </c>
      <c r="G149" s="1155"/>
      <c r="H149" s="1155">
        <v>0</v>
      </c>
      <c r="I149" s="1155"/>
      <c r="J149" s="1174"/>
      <c r="K149" s="1174"/>
      <c r="L149" s="1174"/>
      <c r="M149" s="1174"/>
      <c r="N149" s="1174"/>
      <c r="O149" s="1175"/>
      <c r="P149" s="79"/>
      <c r="Q149" s="79"/>
    </row>
    <row r="150" spans="1:17" s="78" customFormat="1" ht="13.5" customHeight="1">
      <c r="A150" s="1153" t="s">
        <v>309</v>
      </c>
      <c r="B150" s="1154"/>
      <c r="C150" s="1154"/>
      <c r="D150" s="1155">
        <v>0</v>
      </c>
      <c r="E150" s="1155"/>
      <c r="F150" s="1155">
        <v>1</v>
      </c>
      <c r="G150" s="1155"/>
      <c r="H150" s="1155">
        <v>0</v>
      </c>
      <c r="I150" s="1155"/>
      <c r="J150" s="1174"/>
      <c r="K150" s="1174"/>
      <c r="L150" s="1174"/>
      <c r="M150" s="1174"/>
      <c r="N150" s="1174"/>
      <c r="O150" s="1175"/>
      <c r="P150" s="79"/>
      <c r="Q150" s="79"/>
    </row>
    <row r="151" spans="1:17" s="78" customFormat="1" ht="13.5" customHeight="1" thickBot="1">
      <c r="A151" s="1341" t="s">
        <v>142</v>
      </c>
      <c r="B151" s="1342"/>
      <c r="C151" s="1343"/>
      <c r="D151" s="1171">
        <f>SUM(D146:E150)</f>
        <v>47</v>
      </c>
      <c r="E151" s="1171"/>
      <c r="F151" s="1171">
        <f>SUM(F146:G150)</f>
        <v>69</v>
      </c>
      <c r="G151" s="1171"/>
      <c r="H151" s="1171">
        <f>SUM(H146:I150)</f>
        <v>0</v>
      </c>
      <c r="I151" s="1171"/>
      <c r="J151" s="1176"/>
      <c r="K151" s="1176"/>
      <c r="L151" s="1176"/>
      <c r="M151" s="1176"/>
      <c r="N151" s="1176"/>
      <c r="O151" s="1177"/>
      <c r="P151" s="79"/>
      <c r="Q151" s="79"/>
    </row>
    <row r="152" spans="1:17" s="78" customFormat="1" ht="13.5" customHeight="1" thickBot="1">
      <c r="A152" s="1152"/>
      <c r="B152" s="1152"/>
      <c r="C152" s="1152"/>
      <c r="D152" s="1152"/>
      <c r="E152" s="1152"/>
      <c r="F152" s="1152"/>
      <c r="G152" s="1152"/>
      <c r="H152" s="1152"/>
      <c r="I152" s="1152"/>
      <c r="J152" s="1152"/>
      <c r="K152" s="1152"/>
      <c r="L152" s="1152"/>
      <c r="M152" s="80"/>
      <c r="N152" s="80"/>
      <c r="O152" s="80"/>
      <c r="P152" s="79"/>
      <c r="Q152" s="79"/>
    </row>
    <row r="153" spans="1:15" s="81" customFormat="1" ht="15" customHeight="1" thickBot="1">
      <c r="A153" s="1203"/>
      <c r="B153" s="1204"/>
      <c r="C153" s="1204"/>
      <c r="D153" s="1204"/>
      <c r="E153" s="1204"/>
      <c r="F153" s="1204"/>
      <c r="G153" s="1204"/>
      <c r="H153" s="1204"/>
      <c r="I153" s="1204"/>
      <c r="J153" s="1204"/>
      <c r="K153" s="1204"/>
      <c r="L153" s="1204"/>
      <c r="M153" s="1204"/>
      <c r="N153" s="1204"/>
      <c r="O153" s="1205"/>
    </row>
    <row r="154" spans="1:15" ht="36" customHeight="1" thickBot="1">
      <c r="A154" s="1307" t="s">
        <v>80</v>
      </c>
      <c r="B154" s="1308"/>
      <c r="C154" s="1308"/>
      <c r="D154" s="1308"/>
      <c r="E154" s="1308"/>
      <c r="F154" s="1308"/>
      <c r="G154" s="1308"/>
      <c r="H154" s="1308"/>
      <c r="I154" s="1308"/>
      <c r="J154" s="1308"/>
      <c r="K154" s="1308"/>
      <c r="L154" s="1308"/>
      <c r="M154" s="1308"/>
      <c r="N154" s="1308"/>
      <c r="O154" s="1309"/>
    </row>
    <row r="155" spans="1:15" ht="24.75" customHeight="1">
      <c r="A155" s="1338" t="s">
        <v>312</v>
      </c>
      <c r="B155" s="1339"/>
      <c r="C155" s="1339"/>
      <c r="D155" s="1339"/>
      <c r="E155" s="1339"/>
      <c r="F155" s="1339"/>
      <c r="G155" s="1339"/>
      <c r="H155" s="1339"/>
      <c r="I155" s="1339"/>
      <c r="J155" s="1339"/>
      <c r="K155" s="1339"/>
      <c r="L155" s="1339"/>
      <c r="M155" s="1339"/>
      <c r="N155" s="1339"/>
      <c r="O155" s="1340"/>
    </row>
    <row r="156" spans="1:15" ht="54" customHeight="1" thickBot="1">
      <c r="A156" s="1334"/>
      <c r="B156" s="1335"/>
      <c r="C156" s="1335"/>
      <c r="D156" s="1335"/>
      <c r="E156" s="1335"/>
      <c r="F156" s="1335"/>
      <c r="G156" s="1335"/>
      <c r="H156" s="1335"/>
      <c r="I156" s="1335"/>
      <c r="J156" s="1335"/>
      <c r="K156" s="1335"/>
      <c r="L156" s="1335"/>
      <c r="M156" s="1335"/>
      <c r="N156" s="1335"/>
      <c r="O156" s="1336"/>
    </row>
    <row r="157" spans="1:12" ht="13.5" customHeight="1" thickBot="1">
      <c r="A157" s="1337"/>
      <c r="B157" s="1337"/>
      <c r="C157" s="1337"/>
      <c r="D157" s="1337"/>
      <c r="E157" s="1337"/>
      <c r="F157" s="1337"/>
      <c r="G157" s="1337"/>
      <c r="H157" s="1337"/>
      <c r="I157" s="1337"/>
      <c r="J157" s="1337"/>
      <c r="K157" s="1337"/>
      <c r="L157" s="1337"/>
    </row>
    <row r="158" spans="1:15" ht="24.75" customHeight="1">
      <c r="A158" s="1182" t="s">
        <v>313</v>
      </c>
      <c r="B158" s="1183"/>
      <c r="C158" s="1183"/>
      <c r="D158" s="1183"/>
      <c r="E158" s="1183"/>
      <c r="F158" s="1183"/>
      <c r="G158" s="1183"/>
      <c r="H158" s="1183"/>
      <c r="I158" s="1183"/>
      <c r="J158" s="1183"/>
      <c r="K158" s="1183"/>
      <c r="L158" s="1183"/>
      <c r="M158" s="1183"/>
      <c r="N158" s="1183"/>
      <c r="O158" s="1184"/>
    </row>
    <row r="159" spans="1:17" ht="21.75" customHeight="1">
      <c r="A159" s="1206" t="s">
        <v>314</v>
      </c>
      <c r="B159" s="1207"/>
      <c r="C159" s="1207" t="s">
        <v>315</v>
      </c>
      <c r="D159" s="1207"/>
      <c r="E159" s="1207" t="s">
        <v>368</v>
      </c>
      <c r="F159" s="1207"/>
      <c r="G159" s="1207"/>
      <c r="H159" s="1207"/>
      <c r="I159" s="1207"/>
      <c r="J159" s="1207"/>
      <c r="K159" s="1207"/>
      <c r="L159" s="1207"/>
      <c r="M159" s="1207"/>
      <c r="N159" s="1207"/>
      <c r="O159" s="1315"/>
      <c r="Q159" s="276" t="s">
        <v>419</v>
      </c>
    </row>
    <row r="160" spans="1:17" ht="72" customHeight="1">
      <c r="A160" s="1206" t="s">
        <v>316</v>
      </c>
      <c r="B160" s="1207"/>
      <c r="C160" s="1200" t="s">
        <v>317</v>
      </c>
      <c r="D160" s="1200"/>
      <c r="E160" s="1209" t="s">
        <v>1205</v>
      </c>
      <c r="F160" s="1209"/>
      <c r="G160" s="1209"/>
      <c r="H160" s="1209"/>
      <c r="I160" s="1209"/>
      <c r="J160" s="1209"/>
      <c r="K160" s="1209"/>
      <c r="L160" s="1209"/>
      <c r="M160" s="1209"/>
      <c r="N160" s="1209"/>
      <c r="O160" s="1210"/>
      <c r="Q160" s="276" t="s">
        <v>317</v>
      </c>
    </row>
    <row r="161" spans="1:17" ht="72" customHeight="1">
      <c r="A161" s="1206" t="s">
        <v>318</v>
      </c>
      <c r="B161" s="1207"/>
      <c r="C161" s="1200" t="s">
        <v>317</v>
      </c>
      <c r="D161" s="1200"/>
      <c r="E161" s="1209" t="s">
        <v>1204</v>
      </c>
      <c r="F161" s="1209"/>
      <c r="G161" s="1209"/>
      <c r="H161" s="1209"/>
      <c r="I161" s="1209"/>
      <c r="J161" s="1209"/>
      <c r="K161" s="1209"/>
      <c r="L161" s="1209"/>
      <c r="M161" s="1209"/>
      <c r="N161" s="1209"/>
      <c r="O161" s="1210"/>
      <c r="Q161" s="276" t="s">
        <v>319</v>
      </c>
    </row>
    <row r="162" spans="1:17" ht="72" customHeight="1">
      <c r="A162" s="1206" t="s">
        <v>320</v>
      </c>
      <c r="B162" s="1207"/>
      <c r="C162" s="1200" t="s">
        <v>319</v>
      </c>
      <c r="D162" s="1200"/>
      <c r="E162" s="1209" t="s">
        <v>1206</v>
      </c>
      <c r="F162" s="1209"/>
      <c r="G162" s="1209"/>
      <c r="H162" s="1209"/>
      <c r="I162" s="1209"/>
      <c r="J162" s="1209"/>
      <c r="K162" s="1209"/>
      <c r="L162" s="1209"/>
      <c r="M162" s="1209"/>
      <c r="N162" s="1209"/>
      <c r="O162" s="1210"/>
      <c r="Q162" s="276" t="s">
        <v>321</v>
      </c>
    </row>
    <row r="163" spans="1:15" ht="72" customHeight="1" thickBot="1">
      <c r="A163" s="1330" t="s">
        <v>322</v>
      </c>
      <c r="B163" s="1331"/>
      <c r="C163" s="1208" t="s">
        <v>317</v>
      </c>
      <c r="D163" s="1208"/>
      <c r="E163" s="1201" t="s">
        <v>1207</v>
      </c>
      <c r="F163" s="1201"/>
      <c r="G163" s="1201"/>
      <c r="H163" s="1201"/>
      <c r="I163" s="1201"/>
      <c r="J163" s="1201"/>
      <c r="K163" s="1201"/>
      <c r="L163" s="1201"/>
      <c r="M163" s="1201"/>
      <c r="N163" s="1201"/>
      <c r="O163" s="1202"/>
    </row>
    <row r="164" spans="1:12" ht="13.5" customHeight="1" thickBot="1">
      <c r="A164" s="82"/>
      <c r="B164" s="82"/>
      <c r="C164" s="83"/>
      <c r="D164" s="83"/>
      <c r="E164" s="83"/>
      <c r="F164" s="83"/>
      <c r="G164" s="83"/>
      <c r="H164" s="83"/>
      <c r="I164" s="83"/>
      <c r="J164" s="83"/>
      <c r="K164" s="84"/>
      <c r="L164" s="84"/>
    </row>
    <row r="165" spans="1:15" ht="13.5" customHeight="1" thickBot="1">
      <c r="A165" s="1203"/>
      <c r="B165" s="1204"/>
      <c r="C165" s="1204"/>
      <c r="D165" s="1204"/>
      <c r="E165" s="1204"/>
      <c r="F165" s="1204"/>
      <c r="G165" s="1204"/>
      <c r="H165" s="1204"/>
      <c r="I165" s="1204"/>
      <c r="J165" s="1204"/>
      <c r="K165" s="1204"/>
      <c r="L165" s="1204"/>
      <c r="M165" s="1204"/>
      <c r="N165" s="1204"/>
      <c r="O165" s="1205"/>
    </row>
    <row r="166" spans="1:15" ht="36.75" customHeight="1" thickBot="1">
      <c r="A166" s="1307" t="s">
        <v>81</v>
      </c>
      <c r="B166" s="1308"/>
      <c r="C166" s="1308"/>
      <c r="D166" s="1308"/>
      <c r="E166" s="1308"/>
      <c r="F166" s="1308"/>
      <c r="G166" s="1308"/>
      <c r="H166" s="1308"/>
      <c r="I166" s="1308"/>
      <c r="J166" s="1308"/>
      <c r="K166" s="1308"/>
      <c r="L166" s="1308"/>
      <c r="M166" s="1308"/>
      <c r="N166" s="1308"/>
      <c r="O166" s="1309"/>
    </row>
    <row r="167" spans="1:15" s="60" customFormat="1" ht="24.75" customHeight="1">
      <c r="A167" s="1327" t="s">
        <v>424</v>
      </c>
      <c r="B167" s="1328"/>
      <c r="C167" s="1328"/>
      <c r="D167" s="1328"/>
      <c r="E167" s="1328"/>
      <c r="F167" s="1328"/>
      <c r="G167" s="1328"/>
      <c r="H167" s="1328"/>
      <c r="I167" s="1328"/>
      <c r="J167" s="1328"/>
      <c r="K167" s="1328"/>
      <c r="L167" s="1328"/>
      <c r="M167" s="1328"/>
      <c r="N167" s="1328"/>
      <c r="O167" s="1329"/>
    </row>
    <row r="168" spans="1:15" s="60" customFormat="1" ht="24.75" customHeight="1">
      <c r="A168" s="1143" t="s">
        <v>423</v>
      </c>
      <c r="B168" s="1138"/>
      <c r="C168" s="1138"/>
      <c r="D168" s="1138"/>
      <c r="E168" s="1138"/>
      <c r="F168" s="1138"/>
      <c r="G168" s="1138"/>
      <c r="H168" s="1138" t="s">
        <v>364</v>
      </c>
      <c r="I168" s="1138"/>
      <c r="J168" s="1138"/>
      <c r="K168" s="1138"/>
      <c r="L168" s="1138"/>
      <c r="M168" s="1138"/>
      <c r="N168" s="1138"/>
      <c r="O168" s="1139"/>
    </row>
    <row r="169" spans="1:15" s="85" customFormat="1" ht="31.5" customHeight="1">
      <c r="A169" s="1199" t="str">
        <f>IF('Application 2013-2015'!R518="  at  in grades  from the baseline of  to the benchmark of  .","",'Application 2013-2015'!S518)</f>
        <v>  at Enter school name above in grades  from the baseline of  to the benchmark of  .</v>
      </c>
      <c r="B169" s="1187"/>
      <c r="C169" s="1187"/>
      <c r="D169" s="1187"/>
      <c r="E169" s="1187"/>
      <c r="F169" s="1187"/>
      <c r="G169" s="1187"/>
      <c r="H169" s="1266" t="s">
        <v>1208</v>
      </c>
      <c r="I169" s="1267"/>
      <c r="J169" s="1267"/>
      <c r="K169" s="1267"/>
      <c r="L169" s="1267"/>
      <c r="M169" s="1267"/>
      <c r="N169" s="1267"/>
      <c r="O169" s="1268"/>
    </row>
    <row r="170" spans="1:15" s="85" customFormat="1" ht="31.5" customHeight="1">
      <c r="A170" s="1199" t="str">
        <f>IF('Application 2013-2015'!R519="  at  in grades  from the baseline of  to the benchmark of  .","",'Application 2013-2015'!S519)</f>
        <v>  at Enter school name above in grades  from the baseline of  to the benchmark of  .</v>
      </c>
      <c r="B170" s="1187"/>
      <c r="C170" s="1187"/>
      <c r="D170" s="1187"/>
      <c r="E170" s="1187"/>
      <c r="F170" s="1187"/>
      <c r="G170" s="1187"/>
      <c r="H170" s="1266"/>
      <c r="I170" s="1267"/>
      <c r="J170" s="1267"/>
      <c r="K170" s="1267"/>
      <c r="L170" s="1267"/>
      <c r="M170" s="1267"/>
      <c r="N170" s="1267"/>
      <c r="O170" s="1268"/>
    </row>
    <row r="171" spans="1:15" s="85" customFormat="1" ht="31.5" customHeight="1">
      <c r="A171" s="1199" t="str">
        <f>IF('Application 2013-2015'!R520="  at  in grades  from the baseline of  to the benchmark of  .","",'Application 2013-2015'!S520)</f>
        <v>  at Enter school name above in grades  from the baseline of  to the benchmark of  .</v>
      </c>
      <c r="B171" s="1187"/>
      <c r="C171" s="1187"/>
      <c r="D171" s="1187"/>
      <c r="E171" s="1187"/>
      <c r="F171" s="1187"/>
      <c r="G171" s="1187"/>
      <c r="H171" s="1266"/>
      <c r="I171" s="1267"/>
      <c r="J171" s="1267"/>
      <c r="K171" s="1267"/>
      <c r="L171" s="1267"/>
      <c r="M171" s="1267"/>
      <c r="N171" s="1267"/>
      <c r="O171" s="1268"/>
    </row>
    <row r="172" spans="1:15" s="85" customFormat="1" ht="31.5" customHeight="1">
      <c r="A172" s="1199" t="str">
        <f>IF('Application 2013-2015'!R521="  at  in grades  from the baseline of  to the benchmark of  .","",'Application 2013-2015'!S521)</f>
        <v>  at Enter school name above in grades  from the baseline of  to the benchmark of  .</v>
      </c>
      <c r="B172" s="1187"/>
      <c r="C172" s="1187"/>
      <c r="D172" s="1187"/>
      <c r="E172" s="1187"/>
      <c r="F172" s="1187"/>
      <c r="G172" s="1187"/>
      <c r="H172" s="1266"/>
      <c r="I172" s="1267"/>
      <c r="J172" s="1267"/>
      <c r="K172" s="1267"/>
      <c r="L172" s="1267"/>
      <c r="M172" s="1267"/>
      <c r="N172" s="1267"/>
      <c r="O172" s="1268"/>
    </row>
    <row r="173" spans="1:15" s="85" customFormat="1" ht="31.5" customHeight="1">
      <c r="A173" s="1199" t="str">
        <f>IF('Application 2013-2015'!R522="  at  in grades  from the baseline of  to the benchmark of  .","",'Application 2013-2015'!S522)</f>
        <v>  at Enter school name above in grades  from the baseline of  to the benchmark of  .</v>
      </c>
      <c r="B173" s="1187"/>
      <c r="C173" s="1187"/>
      <c r="D173" s="1187"/>
      <c r="E173" s="1187"/>
      <c r="F173" s="1187"/>
      <c r="G173" s="1187"/>
      <c r="H173" s="1266"/>
      <c r="I173" s="1267"/>
      <c r="J173" s="1267"/>
      <c r="K173" s="1267"/>
      <c r="L173" s="1267"/>
      <c r="M173" s="1267"/>
      <c r="N173" s="1267"/>
      <c r="O173" s="1268"/>
    </row>
    <row r="174" spans="1:15" s="85" customFormat="1" ht="31.5" customHeight="1">
      <c r="A174" s="1199" t="str">
        <f>IF('Application 2013-2015'!R523="  at  in grades  from the baseline of  to the benchmark of  .","",'Application 2013-2015'!S523)</f>
        <v>  at Enter school name above in grades  from the baseline of  to the benchmark of  .</v>
      </c>
      <c r="B174" s="1187"/>
      <c r="C174" s="1187"/>
      <c r="D174" s="1187"/>
      <c r="E174" s="1187"/>
      <c r="F174" s="1187"/>
      <c r="G174" s="1187"/>
      <c r="H174" s="1266"/>
      <c r="I174" s="1267"/>
      <c r="J174" s="1267"/>
      <c r="K174" s="1267"/>
      <c r="L174" s="1267"/>
      <c r="M174" s="1267"/>
      <c r="N174" s="1267"/>
      <c r="O174" s="1268"/>
    </row>
    <row r="175" spans="1:15" s="85" customFormat="1" ht="31.5" customHeight="1">
      <c r="A175" s="1199" t="str">
        <f>IF('Application 2013-2015'!R524="  at  in grades  from the baseline of  to the benchmark of  .","",'Application 2013-2015'!S524)</f>
        <v>  at Enter school name above in grades  from the baseline of  to the benchmark of  .</v>
      </c>
      <c r="B175" s="1187"/>
      <c r="C175" s="1187"/>
      <c r="D175" s="1187"/>
      <c r="E175" s="1187"/>
      <c r="F175" s="1187"/>
      <c r="G175" s="1187"/>
      <c r="H175" s="1266"/>
      <c r="I175" s="1267"/>
      <c r="J175" s="1267"/>
      <c r="K175" s="1267"/>
      <c r="L175" s="1267"/>
      <c r="M175" s="1267"/>
      <c r="N175" s="1267"/>
      <c r="O175" s="1268"/>
    </row>
    <row r="176" spans="1:15" s="85" customFormat="1" ht="31.5" customHeight="1">
      <c r="A176" s="1199" t="str">
        <f>IF('Application 2013-2015'!R525="  at  in grades  from the baseline of  to the benchmark of  .","",'Application 2013-2015'!S525)</f>
        <v>  at Enter school name above in grades  from the baseline of  to the benchmark of  .</v>
      </c>
      <c r="B176" s="1187"/>
      <c r="C176" s="1187"/>
      <c r="D176" s="1187"/>
      <c r="E176" s="1187"/>
      <c r="F176" s="1187"/>
      <c r="G176" s="1187"/>
      <c r="H176" s="1266"/>
      <c r="I176" s="1267"/>
      <c r="J176" s="1267"/>
      <c r="K176" s="1267"/>
      <c r="L176" s="1267"/>
      <c r="M176" s="1267"/>
      <c r="N176" s="1267"/>
      <c r="O176" s="1268"/>
    </row>
    <row r="177" spans="1:15" s="85" customFormat="1" ht="31.5" customHeight="1">
      <c r="A177" s="1199" t="str">
        <f>IF('Application 2013-2015'!R526="  at  in grades  from the baseline of  to the benchmark of  .","",'Application 2013-2015'!S526)</f>
        <v>  at Enter school name above in grades  from the baseline of  to the benchmark of  .</v>
      </c>
      <c r="B177" s="1187"/>
      <c r="C177" s="1187"/>
      <c r="D177" s="1187"/>
      <c r="E177" s="1187"/>
      <c r="F177" s="1187"/>
      <c r="G177" s="1187"/>
      <c r="H177" s="1266"/>
      <c r="I177" s="1267"/>
      <c r="J177" s="1267"/>
      <c r="K177" s="1267"/>
      <c r="L177" s="1267"/>
      <c r="M177" s="1267"/>
      <c r="N177" s="1267"/>
      <c r="O177" s="1268"/>
    </row>
    <row r="178" spans="1:15" s="85" customFormat="1" ht="31.5" customHeight="1">
      <c r="A178" s="1199" t="str">
        <f>IF('Application 2013-2015'!R527="  at  in grades  from the baseline of  to the benchmark of  .","",'Application 2013-2015'!S527)</f>
        <v>  at Enter school name above in grades  from the baseline of  to the benchmark of  .</v>
      </c>
      <c r="B178" s="1187"/>
      <c r="C178" s="1187"/>
      <c r="D178" s="1187"/>
      <c r="E178" s="1187"/>
      <c r="F178" s="1187"/>
      <c r="G178" s="1187"/>
      <c r="H178" s="1266"/>
      <c r="I178" s="1267"/>
      <c r="J178" s="1267"/>
      <c r="K178" s="1267"/>
      <c r="L178" s="1267"/>
      <c r="M178" s="1267"/>
      <c r="N178" s="1267"/>
      <c r="O178" s="1268"/>
    </row>
    <row r="179" spans="1:15" s="85" customFormat="1" ht="31.5" customHeight="1">
      <c r="A179" s="1199" t="str">
        <f>IF('Application 2013-2015'!R528="  at  in grades  from the baseline of  to the benchmark of  .","",'Application 2013-2015'!S528)</f>
        <v>  at Enter school name above in grades  from the baseline of  to the benchmark of  .</v>
      </c>
      <c r="B179" s="1187"/>
      <c r="C179" s="1187"/>
      <c r="D179" s="1187"/>
      <c r="E179" s="1187"/>
      <c r="F179" s="1187"/>
      <c r="G179" s="1187"/>
      <c r="H179" s="1266"/>
      <c r="I179" s="1267"/>
      <c r="J179" s="1267"/>
      <c r="K179" s="1267"/>
      <c r="L179" s="1267"/>
      <c r="M179" s="1267"/>
      <c r="N179" s="1267"/>
      <c r="O179" s="1268"/>
    </row>
    <row r="180" spans="1:15" s="85" customFormat="1" ht="31.5" customHeight="1">
      <c r="A180" s="1199" t="str">
        <f>IF('Application 2013-2015'!R529="  at  in grades  from the baseline of  to the benchmark of  .","",'Application 2013-2015'!S529)</f>
        <v>  at Enter school name above in grades  from the baseline of  to the benchmark of  .</v>
      </c>
      <c r="B180" s="1187"/>
      <c r="C180" s="1187"/>
      <c r="D180" s="1187"/>
      <c r="E180" s="1187"/>
      <c r="F180" s="1187"/>
      <c r="G180" s="1187"/>
      <c r="H180" s="1266"/>
      <c r="I180" s="1267"/>
      <c r="J180" s="1267"/>
      <c r="K180" s="1267"/>
      <c r="L180" s="1267"/>
      <c r="M180" s="1267"/>
      <c r="N180" s="1267"/>
      <c r="O180" s="1268"/>
    </row>
    <row r="181" spans="1:15" s="85" customFormat="1" ht="31.5" customHeight="1">
      <c r="A181" s="1199" t="str">
        <f>IF('Application 2013-2015'!R530="  at  in grades  from the baseline of  to the benchmark of  .","",'Application 2013-2015'!S530)</f>
        <v>  at Enter school name above in grades  from the baseline of  to the benchmark of  .</v>
      </c>
      <c r="B181" s="1187"/>
      <c r="C181" s="1187"/>
      <c r="D181" s="1187"/>
      <c r="E181" s="1187"/>
      <c r="F181" s="1187"/>
      <c r="G181" s="1187"/>
      <c r="H181" s="1266"/>
      <c r="I181" s="1267"/>
      <c r="J181" s="1267"/>
      <c r="K181" s="1267"/>
      <c r="L181" s="1267"/>
      <c r="M181" s="1267"/>
      <c r="N181" s="1267"/>
      <c r="O181" s="1268"/>
    </row>
    <row r="182" spans="1:15" s="85" customFormat="1" ht="31.5" customHeight="1">
      <c r="A182" s="1199" t="str">
        <f>IF('Application 2013-2015'!R531="  at  in grades  from the baseline of  to the benchmark of  .","",'Application 2013-2015'!S531)</f>
        <v>  at Enter school name above in grades  from the baseline of  to the benchmark of  .</v>
      </c>
      <c r="B182" s="1187"/>
      <c r="C182" s="1187"/>
      <c r="D182" s="1187"/>
      <c r="E182" s="1187"/>
      <c r="F182" s="1187"/>
      <c r="G182" s="1187"/>
      <c r="H182" s="1266"/>
      <c r="I182" s="1267"/>
      <c r="J182" s="1267"/>
      <c r="K182" s="1267"/>
      <c r="L182" s="1267"/>
      <c r="M182" s="1267"/>
      <c r="N182" s="1267"/>
      <c r="O182" s="1268"/>
    </row>
    <row r="183" spans="1:15" s="85" customFormat="1" ht="31.5" customHeight="1">
      <c r="A183" s="1199">
        <f>IF('Application 2013-2015'!R532="  at  in grades  from the baseline of  to the benchmark of  .","",'Application 2013-2015'!S532)</f>
        <v>0</v>
      </c>
      <c r="B183" s="1187"/>
      <c r="C183" s="1187"/>
      <c r="D183" s="1187"/>
      <c r="E183" s="1187"/>
      <c r="F183" s="1187"/>
      <c r="G183" s="1187"/>
      <c r="H183" s="1275"/>
      <c r="I183" s="1276"/>
      <c r="J183" s="1276"/>
      <c r="K183" s="1276"/>
      <c r="L183" s="1276"/>
      <c r="M183" s="1276"/>
      <c r="N183" s="1276"/>
      <c r="O183" s="1277"/>
    </row>
    <row r="184" spans="1:15" s="85" customFormat="1" ht="31.5" customHeight="1">
      <c r="A184" s="1199">
        <f>IF('Application 2013-2015'!R533="  at  in grades  from the baseline of  to the benchmark of  .","",'Application 2013-2015'!S533)</f>
        <v>0</v>
      </c>
      <c r="B184" s="1187"/>
      <c r="C184" s="1187"/>
      <c r="D184" s="1187"/>
      <c r="E184" s="1187"/>
      <c r="F184" s="1187"/>
      <c r="G184" s="1187"/>
      <c r="H184" s="1200"/>
      <c r="I184" s="1200"/>
      <c r="J184" s="1200"/>
      <c r="K184" s="1200"/>
      <c r="L184" s="1200"/>
      <c r="M184" s="1200"/>
      <c r="N184" s="1200"/>
      <c r="O184" s="1274"/>
    </row>
    <row r="185" spans="1:15" s="85" customFormat="1" ht="31.5" customHeight="1">
      <c r="A185" s="1199">
        <f>IF('Application 2013-2015'!R534="  at  in grades  from the baseline of  to the benchmark of  .","",'Application 2013-2015'!S534)</f>
        <v>0</v>
      </c>
      <c r="B185" s="1187"/>
      <c r="C185" s="1187"/>
      <c r="D185" s="1187"/>
      <c r="E185" s="1187"/>
      <c r="F185" s="1187"/>
      <c r="G185" s="1187"/>
      <c r="H185" s="1200"/>
      <c r="I185" s="1200"/>
      <c r="J185" s="1200"/>
      <c r="K185" s="1200"/>
      <c r="L185" s="1200"/>
      <c r="M185" s="1200"/>
      <c r="N185" s="1200"/>
      <c r="O185" s="1274"/>
    </row>
    <row r="186" spans="1:15" s="85" customFormat="1" ht="31.5" customHeight="1">
      <c r="A186" s="1199">
        <f>IF('Application 2013-2015'!R535="  at  in grades  from the baseline of  to the benchmark of  .","",'Application 2013-2015'!S535)</f>
        <v>0</v>
      </c>
      <c r="B186" s="1187"/>
      <c r="C186" s="1187"/>
      <c r="D186" s="1187"/>
      <c r="E186" s="1187"/>
      <c r="F186" s="1187"/>
      <c r="G186" s="1187"/>
      <c r="H186" s="1200"/>
      <c r="I186" s="1200"/>
      <c r="J186" s="1200"/>
      <c r="K186" s="1200"/>
      <c r="L186" s="1200"/>
      <c r="M186" s="1200"/>
      <c r="N186" s="1200"/>
      <c r="O186" s="1274"/>
    </row>
    <row r="187" spans="1:15" s="85" customFormat="1" ht="31.5" customHeight="1">
      <c r="A187" s="1199">
        <f>IF('Application 2013-2015'!R536="  at  in grades  from the baseline of  to the benchmark of  .","",'Application 2013-2015'!S536)</f>
        <v>0</v>
      </c>
      <c r="B187" s="1187"/>
      <c r="C187" s="1187"/>
      <c r="D187" s="1187"/>
      <c r="E187" s="1187"/>
      <c r="F187" s="1187"/>
      <c r="G187" s="1187"/>
      <c r="H187" s="1200"/>
      <c r="I187" s="1200"/>
      <c r="J187" s="1200"/>
      <c r="K187" s="1200"/>
      <c r="L187" s="1200"/>
      <c r="M187" s="1200"/>
      <c r="N187" s="1200"/>
      <c r="O187" s="1274"/>
    </row>
    <row r="188" spans="1:15" s="85" customFormat="1" ht="31.5" customHeight="1" thickBot="1">
      <c r="A188" s="1270">
        <f>IF('Application 2013-2015'!R537="  at  in grades  from the baseline of  to the benchmark of  .","",'Application 2013-2015'!S537)</f>
        <v>0</v>
      </c>
      <c r="B188" s="1271"/>
      <c r="C188" s="1271"/>
      <c r="D188" s="1271"/>
      <c r="E188" s="1271"/>
      <c r="F188" s="1271"/>
      <c r="G188" s="1271"/>
      <c r="H188" s="1208"/>
      <c r="I188" s="1208"/>
      <c r="J188" s="1208"/>
      <c r="K188" s="1208"/>
      <c r="L188" s="1208"/>
      <c r="M188" s="1208"/>
      <c r="N188" s="1208"/>
      <c r="O188" s="1269"/>
    </row>
    <row r="189" spans="1:15" ht="13.5" customHeight="1" thickBot="1">
      <c r="A189" s="86"/>
      <c r="B189" s="86"/>
      <c r="C189" s="86"/>
      <c r="D189" s="86"/>
      <c r="E189" s="86"/>
      <c r="F189" s="86"/>
      <c r="G189" s="86"/>
      <c r="H189" s="86"/>
      <c r="I189" s="86"/>
      <c r="J189" s="86"/>
      <c r="K189" s="86"/>
      <c r="L189" s="86"/>
      <c r="M189" s="60"/>
      <c r="N189" s="60"/>
      <c r="O189" s="60"/>
    </row>
    <row r="190" spans="1:15" s="61" customFormat="1" ht="24.75" customHeight="1">
      <c r="A190" s="1182" t="s">
        <v>82</v>
      </c>
      <c r="B190" s="1183"/>
      <c r="C190" s="1183"/>
      <c r="D190" s="1183"/>
      <c r="E190" s="1183"/>
      <c r="F190" s="1183"/>
      <c r="G190" s="1183"/>
      <c r="H190" s="1183"/>
      <c r="I190" s="1183"/>
      <c r="J190" s="1183"/>
      <c r="K190" s="1183"/>
      <c r="L190" s="1183"/>
      <c r="M190" s="1183"/>
      <c r="N190" s="1183"/>
      <c r="O190" s="1184"/>
    </row>
    <row r="191" spans="1:15" ht="21.75" customHeight="1">
      <c r="A191" s="1263" t="s">
        <v>83</v>
      </c>
      <c r="B191" s="1264"/>
      <c r="C191" s="1264"/>
      <c r="D191" s="1264"/>
      <c r="E191" s="1264"/>
      <c r="F191" s="1264"/>
      <c r="G191" s="1264"/>
      <c r="H191" s="1264"/>
      <c r="I191" s="1265"/>
      <c r="J191" s="271" t="s">
        <v>151</v>
      </c>
      <c r="K191" s="1189" t="s">
        <v>84</v>
      </c>
      <c r="L191" s="1190"/>
      <c r="M191" s="1190"/>
      <c r="N191" s="1190"/>
      <c r="O191" s="1191"/>
    </row>
    <row r="192" spans="1:15" ht="18" customHeight="1">
      <c r="A192" s="1185" t="s">
        <v>85</v>
      </c>
      <c r="B192" s="1186"/>
      <c r="C192" s="1186"/>
      <c r="D192" s="1186"/>
      <c r="E192" s="1186"/>
      <c r="F192" s="1186"/>
      <c r="G192" s="1186"/>
      <c r="H192" s="1186"/>
      <c r="I192" s="1186"/>
      <c r="J192" s="87">
        <f>F58</f>
        <v>92</v>
      </c>
      <c r="K192" s="272">
        <v>1</v>
      </c>
      <c r="L192" s="1272"/>
      <c r="M192" s="1272"/>
      <c r="N192" s="1272"/>
      <c r="O192" s="1273"/>
    </row>
    <row r="193" spans="1:15" ht="18" customHeight="1">
      <c r="A193" s="1185" t="s">
        <v>86</v>
      </c>
      <c r="B193" s="1186"/>
      <c r="C193" s="1186"/>
      <c r="D193" s="1186"/>
      <c r="E193" s="1186"/>
      <c r="F193" s="1186"/>
      <c r="G193" s="1186"/>
      <c r="H193" s="1186"/>
      <c r="I193" s="1186"/>
      <c r="J193" s="273">
        <v>5</v>
      </c>
      <c r="K193" s="88">
        <f>IF(J193=0,"",J193/J$192)</f>
        <v>0.05434782608695652</v>
      </c>
      <c r="L193" s="1186" t="s">
        <v>330</v>
      </c>
      <c r="M193" s="1186"/>
      <c r="N193" s="1186"/>
      <c r="O193" s="1192"/>
    </row>
    <row r="194" spans="1:15" s="60" customFormat="1" ht="18" customHeight="1">
      <c r="A194" s="1185" t="s">
        <v>331</v>
      </c>
      <c r="B194" s="1186"/>
      <c r="C194" s="1186"/>
      <c r="D194" s="1186"/>
      <c r="E194" s="1186"/>
      <c r="F194" s="1186"/>
      <c r="G194" s="1186"/>
      <c r="H194" s="1186"/>
      <c r="I194" s="1186"/>
      <c r="J194" s="273">
        <v>6</v>
      </c>
      <c r="K194" s="88">
        <f aca="true" t="array" ref="K194">IF(J194=0,"",J194/J$192)</f>
        <v>0.06521739130434782</v>
      </c>
      <c r="L194" s="1186" t="s">
        <v>330</v>
      </c>
      <c r="M194" s="1186"/>
      <c r="N194" s="1186"/>
      <c r="O194" s="1192"/>
    </row>
    <row r="195" spans="1:15" s="89" customFormat="1" ht="21.75" customHeight="1">
      <c r="A195" s="1179" t="s">
        <v>332</v>
      </c>
      <c r="B195" s="1180"/>
      <c r="C195" s="1180"/>
      <c r="D195" s="1180"/>
      <c r="E195" s="1180"/>
      <c r="F195" s="1180"/>
      <c r="G195" s="1180"/>
      <c r="H195" s="1180"/>
      <c r="I195" s="1180"/>
      <c r="J195" s="1180"/>
      <c r="K195" s="1180"/>
      <c r="L195" s="1180"/>
      <c r="M195" s="1180"/>
      <c r="N195" s="1180"/>
      <c r="O195" s="1181"/>
    </row>
    <row r="196" spans="1:15" ht="18" customHeight="1">
      <c r="A196" s="1185" t="s">
        <v>87</v>
      </c>
      <c r="B196" s="1186"/>
      <c r="C196" s="1186"/>
      <c r="D196" s="1186"/>
      <c r="E196" s="1186"/>
      <c r="F196" s="1186"/>
      <c r="G196" s="1186"/>
      <c r="H196" s="1186"/>
      <c r="I196" s="1186"/>
      <c r="J196" s="273">
        <v>2</v>
      </c>
      <c r="K196" s="88">
        <f>IF(J196=0,"",J196/J$192)</f>
        <v>0.021739130434782608</v>
      </c>
      <c r="L196" s="1186" t="s">
        <v>330</v>
      </c>
      <c r="M196" s="1186"/>
      <c r="N196" s="1186"/>
      <c r="O196" s="1192"/>
    </row>
    <row r="197" spans="1:15" s="60" customFormat="1" ht="18" customHeight="1">
      <c r="A197" s="1185" t="s">
        <v>88</v>
      </c>
      <c r="B197" s="1186"/>
      <c r="C197" s="1186"/>
      <c r="D197" s="1186"/>
      <c r="E197" s="1186"/>
      <c r="F197" s="1186"/>
      <c r="G197" s="1186"/>
      <c r="H197" s="1186"/>
      <c r="I197" s="1186"/>
      <c r="J197" s="273">
        <v>2</v>
      </c>
      <c r="K197" s="88">
        <f aca="true" t="array" ref="K197">IF(J197=0,"",J197/J$192)</f>
        <v>0.021739130434782608</v>
      </c>
      <c r="L197" s="1186" t="s">
        <v>333</v>
      </c>
      <c r="M197" s="1186"/>
      <c r="N197" s="1186"/>
      <c r="O197" s="1192"/>
    </row>
    <row r="198" spans="1:15" s="89" customFormat="1" ht="21.75" customHeight="1">
      <c r="A198" s="1179" t="s">
        <v>334</v>
      </c>
      <c r="B198" s="1180"/>
      <c r="C198" s="1180"/>
      <c r="D198" s="1180"/>
      <c r="E198" s="1180"/>
      <c r="F198" s="1180"/>
      <c r="G198" s="1180"/>
      <c r="H198" s="1180"/>
      <c r="I198" s="1180"/>
      <c r="J198" s="1180"/>
      <c r="K198" s="1180"/>
      <c r="L198" s="1180"/>
      <c r="M198" s="1180"/>
      <c r="N198" s="1180"/>
      <c r="O198" s="1181"/>
    </row>
    <row r="199" spans="1:15" ht="18" customHeight="1">
      <c r="A199" s="1185" t="s">
        <v>89</v>
      </c>
      <c r="B199" s="1186"/>
      <c r="C199" s="1186"/>
      <c r="D199" s="1186"/>
      <c r="E199" s="1186"/>
      <c r="F199" s="1186"/>
      <c r="G199" s="1186"/>
      <c r="H199" s="1186"/>
      <c r="I199" s="1186"/>
      <c r="J199" s="273"/>
      <c r="K199" s="88">
        <f>IF(J199=0,"",J199/J$192)</f>
      </c>
      <c r="L199" s="1186" t="s">
        <v>330</v>
      </c>
      <c r="M199" s="1186"/>
      <c r="N199" s="1186"/>
      <c r="O199" s="1192"/>
    </row>
    <row r="200" spans="1:15" ht="18" customHeight="1">
      <c r="A200" s="1185" t="s">
        <v>90</v>
      </c>
      <c r="B200" s="1186"/>
      <c r="C200" s="1186"/>
      <c r="D200" s="1186"/>
      <c r="E200" s="1186"/>
      <c r="F200" s="1186"/>
      <c r="G200" s="1186"/>
      <c r="H200" s="1186"/>
      <c r="I200" s="1186"/>
      <c r="J200" s="273"/>
      <c r="K200" s="88">
        <f>IF(J200=0,"",J200/J$192)</f>
      </c>
      <c r="L200" s="1186" t="s">
        <v>333</v>
      </c>
      <c r="M200" s="1186"/>
      <c r="N200" s="1186"/>
      <c r="O200" s="1192"/>
    </row>
    <row r="201" spans="1:15" ht="21.75" customHeight="1">
      <c r="A201" s="1179" t="s">
        <v>119</v>
      </c>
      <c r="B201" s="1180"/>
      <c r="C201" s="1180"/>
      <c r="D201" s="1180"/>
      <c r="E201" s="1180"/>
      <c r="F201" s="1180"/>
      <c r="G201" s="1180"/>
      <c r="H201" s="1180"/>
      <c r="I201" s="1180"/>
      <c r="J201" s="1180"/>
      <c r="K201" s="1180"/>
      <c r="L201" s="1180"/>
      <c r="M201" s="1180"/>
      <c r="N201" s="1180"/>
      <c r="O201" s="1181"/>
    </row>
    <row r="202" spans="1:15" s="60" customFormat="1" ht="18" customHeight="1">
      <c r="A202" s="1310" t="s">
        <v>372</v>
      </c>
      <c r="B202" s="1311"/>
      <c r="C202" s="1311"/>
      <c r="D202" s="1311"/>
      <c r="E202" s="1311"/>
      <c r="F202" s="1354"/>
      <c r="G202" s="1355"/>
      <c r="H202" s="1355"/>
      <c r="I202" s="1356"/>
      <c r="J202" s="273"/>
      <c r="K202" s="88">
        <f>IF(J202=0,"",J202/J$192)</f>
      </c>
      <c r="L202" s="1187" t="s">
        <v>330</v>
      </c>
      <c r="M202" s="1187"/>
      <c r="N202" s="1187"/>
      <c r="O202" s="1188"/>
    </row>
    <row r="203" spans="1:15" s="89" customFormat="1" ht="18" customHeight="1" thickBot="1">
      <c r="A203" s="1312" t="str">
        <f>"Number of pupils receiving ADSIS services that were referred and became eligible for"&amp;" "&amp;F202</f>
        <v>Number of pupils receiving ADSIS services that were referred and became eligible for </v>
      </c>
      <c r="B203" s="1313"/>
      <c r="C203" s="1313"/>
      <c r="D203" s="1313"/>
      <c r="E203" s="1313"/>
      <c r="F203" s="1313"/>
      <c r="G203" s="1313"/>
      <c r="H203" s="1313"/>
      <c r="I203" s="1314"/>
      <c r="J203" s="274"/>
      <c r="K203" s="90">
        <f>IF(J203=0,"",J203/J$192)</f>
      </c>
      <c r="L203" s="1271" t="s">
        <v>333</v>
      </c>
      <c r="M203" s="1271"/>
      <c r="N203" s="1271"/>
      <c r="O203" s="1347"/>
    </row>
    <row r="204" spans="1:15" ht="13.5" customHeight="1" thickBot="1">
      <c r="A204" s="1316"/>
      <c r="B204" s="1316"/>
      <c r="C204" s="1316"/>
      <c r="D204" s="1316"/>
      <c r="E204" s="1316"/>
      <c r="F204" s="1316"/>
      <c r="G204" s="1316"/>
      <c r="H204" s="1316"/>
      <c r="I204" s="1316"/>
      <c r="J204" s="1316"/>
      <c r="K204" s="1316"/>
      <c r="L204" s="1316"/>
      <c r="M204" s="60"/>
      <c r="N204" s="60"/>
      <c r="O204" s="60"/>
    </row>
    <row r="205" spans="1:15" ht="24.75" customHeight="1">
      <c r="A205" s="1182" t="s">
        <v>335</v>
      </c>
      <c r="B205" s="1183"/>
      <c r="C205" s="1183"/>
      <c r="D205" s="1183"/>
      <c r="E205" s="1183"/>
      <c r="F205" s="1183"/>
      <c r="G205" s="1183"/>
      <c r="H205" s="1183"/>
      <c r="I205" s="1183"/>
      <c r="J205" s="1183"/>
      <c r="K205" s="1183"/>
      <c r="L205" s="1183"/>
      <c r="M205" s="1183"/>
      <c r="N205" s="1183"/>
      <c r="O205" s="1184"/>
    </row>
    <row r="206" spans="1:15" ht="21.75" customHeight="1">
      <c r="A206" s="1353" t="s">
        <v>336</v>
      </c>
      <c r="B206" s="1255"/>
      <c r="C206" s="1255"/>
      <c r="D206" s="1207" t="s">
        <v>337</v>
      </c>
      <c r="E206" s="1207"/>
      <c r="F206" s="1207"/>
      <c r="G206" s="1207"/>
      <c r="H206" s="1207"/>
      <c r="I206" s="1207"/>
      <c r="J206" s="1207"/>
      <c r="K206" s="1207"/>
      <c r="L206" s="1207"/>
      <c r="M206" s="1207"/>
      <c r="N206" s="1207"/>
      <c r="O206" s="1315"/>
    </row>
    <row r="207" spans="1:15" ht="13.5" customHeight="1">
      <c r="A207" s="1353"/>
      <c r="B207" s="1255"/>
      <c r="C207" s="1255"/>
      <c r="D207" s="1207" t="s">
        <v>338</v>
      </c>
      <c r="E207" s="1207"/>
      <c r="F207" s="1207"/>
      <c r="G207" s="1207" t="s">
        <v>125</v>
      </c>
      <c r="H207" s="1207"/>
      <c r="I207" s="1207"/>
      <c r="J207" s="1207" t="s">
        <v>126</v>
      </c>
      <c r="K207" s="1207"/>
      <c r="L207" s="1207"/>
      <c r="M207" s="1207" t="s">
        <v>130</v>
      </c>
      <c r="N207" s="1207"/>
      <c r="O207" s="1315"/>
    </row>
    <row r="208" spans="1:15" s="60" customFormat="1" ht="13.5" customHeight="1">
      <c r="A208" s="1185" t="s">
        <v>339</v>
      </c>
      <c r="B208" s="1186"/>
      <c r="C208" s="1186"/>
      <c r="D208" s="1302">
        <v>14</v>
      </c>
      <c r="E208" s="1302"/>
      <c r="F208" s="1302"/>
      <c r="G208" s="1302"/>
      <c r="H208" s="1302"/>
      <c r="I208" s="1302"/>
      <c r="J208" s="1302"/>
      <c r="K208" s="1302"/>
      <c r="L208" s="1302"/>
      <c r="M208" s="1302">
        <v>2</v>
      </c>
      <c r="N208" s="1302"/>
      <c r="O208" s="1303"/>
    </row>
    <row r="209" spans="1:15" s="89" customFormat="1" ht="13.5" customHeight="1">
      <c r="A209" s="1185" t="s">
        <v>340</v>
      </c>
      <c r="B209" s="1186"/>
      <c r="C209" s="1186"/>
      <c r="D209" s="1302"/>
      <c r="E209" s="1302"/>
      <c r="F209" s="1302"/>
      <c r="G209" s="1302"/>
      <c r="H209" s="1302"/>
      <c r="I209" s="1302"/>
      <c r="J209" s="1302"/>
      <c r="K209" s="1302"/>
      <c r="L209" s="1302"/>
      <c r="M209" s="1302"/>
      <c r="N209" s="1302"/>
      <c r="O209" s="1303"/>
    </row>
    <row r="210" spans="1:15" ht="13.5" customHeight="1" thickBot="1">
      <c r="A210" s="1323" t="s">
        <v>120</v>
      </c>
      <c r="B210" s="1324"/>
      <c r="C210" s="1324"/>
      <c r="D210" s="1321"/>
      <c r="E210" s="1321"/>
      <c r="F210" s="1321"/>
      <c r="G210" s="1321"/>
      <c r="H210" s="1321"/>
      <c r="I210" s="1321"/>
      <c r="J210" s="1321"/>
      <c r="K210" s="1321"/>
      <c r="L210" s="1321"/>
      <c r="M210" s="1321"/>
      <c r="N210" s="1321"/>
      <c r="O210" s="1322"/>
    </row>
    <row r="211" spans="1:12" s="60" customFormat="1" ht="13.5" customHeight="1" thickBot="1">
      <c r="A211" s="1348"/>
      <c r="B211" s="1348"/>
      <c r="C211" s="1348"/>
      <c r="D211" s="1348"/>
      <c r="E211" s="1348"/>
      <c r="F211" s="1348"/>
      <c r="G211" s="1348"/>
      <c r="H211" s="1348"/>
      <c r="I211" s="1348"/>
      <c r="J211" s="1348"/>
      <c r="K211" s="1348"/>
      <c r="L211" s="1348"/>
    </row>
    <row r="212" spans="1:15" s="89" customFormat="1" ht="24.75" customHeight="1">
      <c r="A212" s="1293" t="s">
        <v>121</v>
      </c>
      <c r="B212" s="1294"/>
      <c r="C212" s="1294"/>
      <c r="D212" s="1294"/>
      <c r="E212" s="1294"/>
      <c r="F212" s="1294"/>
      <c r="G212" s="1294"/>
      <c r="H212" s="1294"/>
      <c r="I212" s="1294"/>
      <c r="J212" s="1294"/>
      <c r="K212" s="1294"/>
      <c r="L212" s="1294"/>
      <c r="M212" s="1294"/>
      <c r="N212" s="1294"/>
      <c r="O212" s="1295"/>
    </row>
    <row r="213" spans="1:15" s="60" customFormat="1" ht="54" customHeight="1" thickBot="1">
      <c r="A213" s="1292" t="s">
        <v>1020</v>
      </c>
      <c r="B213" s="1201"/>
      <c r="C213" s="1201"/>
      <c r="D213" s="1201"/>
      <c r="E213" s="1201"/>
      <c r="F213" s="1201"/>
      <c r="G213" s="1201"/>
      <c r="H213" s="1201"/>
      <c r="I213" s="1201"/>
      <c r="J213" s="1201"/>
      <c r="K213" s="1201"/>
      <c r="L213" s="1201"/>
      <c r="M213" s="1201"/>
      <c r="N213" s="1201"/>
      <c r="O213" s="1202"/>
    </row>
    <row r="214" spans="1:15" ht="13.5" customHeight="1" thickBot="1">
      <c r="A214" s="86"/>
      <c r="B214" s="86"/>
      <c r="C214" s="86"/>
      <c r="D214" s="86"/>
      <c r="E214" s="86"/>
      <c r="F214" s="86"/>
      <c r="G214" s="86"/>
      <c r="H214" s="86"/>
      <c r="I214" s="86"/>
      <c r="J214" s="86"/>
      <c r="K214" s="86"/>
      <c r="L214" s="86"/>
      <c r="M214" s="60"/>
      <c r="N214" s="60"/>
      <c r="O214" s="60"/>
    </row>
    <row r="215" spans="1:15" ht="14.25" customHeight="1" thickBot="1">
      <c r="A215" s="1203"/>
      <c r="B215" s="1204"/>
      <c r="C215" s="1204"/>
      <c r="D215" s="1204"/>
      <c r="E215" s="1204"/>
      <c r="F215" s="1204"/>
      <c r="G215" s="1204"/>
      <c r="H215" s="1204"/>
      <c r="I215" s="1204"/>
      <c r="J215" s="1204"/>
      <c r="K215" s="1204"/>
      <c r="L215" s="1204"/>
      <c r="M215" s="1204"/>
      <c r="N215" s="1204"/>
      <c r="O215" s="1205"/>
    </row>
    <row r="216" spans="1:15" s="60" customFormat="1" ht="37.5" customHeight="1" thickBot="1">
      <c r="A216" s="1307" t="s">
        <v>63</v>
      </c>
      <c r="B216" s="1308"/>
      <c r="C216" s="1308"/>
      <c r="D216" s="1308"/>
      <c r="E216" s="1308"/>
      <c r="F216" s="1308"/>
      <c r="G216" s="1308"/>
      <c r="H216" s="1308"/>
      <c r="I216" s="1308"/>
      <c r="J216" s="1308"/>
      <c r="K216" s="1308"/>
      <c r="L216" s="1308"/>
      <c r="M216" s="1308"/>
      <c r="N216" s="1308"/>
      <c r="O216" s="1309"/>
    </row>
    <row r="217" spans="1:15" s="85" customFormat="1" ht="24.75" customHeight="1">
      <c r="A217" s="1293" t="s">
        <v>122</v>
      </c>
      <c r="B217" s="1294"/>
      <c r="C217" s="1294"/>
      <c r="D217" s="1294"/>
      <c r="E217" s="1294"/>
      <c r="F217" s="1294"/>
      <c r="G217" s="1294"/>
      <c r="H217" s="1294"/>
      <c r="I217" s="1294"/>
      <c r="J217" s="1294"/>
      <c r="K217" s="1294"/>
      <c r="L217" s="1294"/>
      <c r="M217" s="1294"/>
      <c r="N217" s="1294"/>
      <c r="O217" s="1295"/>
    </row>
    <row r="218" spans="1:15" ht="54" customHeight="1" thickBot="1">
      <c r="A218" s="1292" t="s">
        <v>1196</v>
      </c>
      <c r="B218" s="1201"/>
      <c r="C218" s="1201"/>
      <c r="D218" s="1201"/>
      <c r="E218" s="1201"/>
      <c r="F218" s="1201"/>
      <c r="G218" s="1201"/>
      <c r="H218" s="1201"/>
      <c r="I218" s="1201"/>
      <c r="J218" s="1201"/>
      <c r="K218" s="1201"/>
      <c r="L218" s="1201"/>
      <c r="M218" s="1201"/>
      <c r="N218" s="1201"/>
      <c r="O218" s="1202"/>
    </row>
    <row r="219" spans="1:15" s="61" customFormat="1" ht="13.5" customHeight="1">
      <c r="A219" s="1320" t="s">
        <v>341</v>
      </c>
      <c r="B219" s="1320"/>
      <c r="C219" s="1320"/>
      <c r="D219" s="1320"/>
      <c r="E219" s="1320"/>
      <c r="F219" s="1320"/>
      <c r="G219" s="1320"/>
      <c r="H219" s="1320"/>
      <c r="I219" s="1320"/>
      <c r="J219" s="1320"/>
      <c r="K219" s="1320"/>
      <c r="L219" s="1320"/>
      <c r="M219" s="1320"/>
      <c r="N219" s="1320"/>
      <c r="O219" s="1320"/>
    </row>
    <row r="220" spans="1:12" ht="13.5" customHeight="1" thickBot="1">
      <c r="A220" s="91"/>
      <c r="B220" s="91"/>
      <c r="C220" s="91"/>
      <c r="D220" s="91"/>
      <c r="E220" s="91"/>
      <c r="F220" s="91"/>
      <c r="G220" s="91"/>
      <c r="H220" s="91"/>
      <c r="I220" s="91"/>
      <c r="J220" s="91"/>
      <c r="K220" s="91"/>
      <c r="L220" s="91"/>
    </row>
    <row r="221" spans="1:15" ht="15" customHeight="1" thickBot="1">
      <c r="A221" s="1203"/>
      <c r="B221" s="1204"/>
      <c r="C221" s="1204"/>
      <c r="D221" s="1204"/>
      <c r="E221" s="1204"/>
      <c r="F221" s="1204"/>
      <c r="G221" s="1204"/>
      <c r="H221" s="1204"/>
      <c r="I221" s="1204"/>
      <c r="J221" s="1204"/>
      <c r="K221" s="1204"/>
      <c r="L221" s="1204"/>
      <c r="M221" s="1204"/>
      <c r="N221" s="1204"/>
      <c r="O221" s="1205"/>
    </row>
    <row r="222" spans="1:15" ht="37.5" customHeight="1" thickBot="1">
      <c r="A222" s="1307" t="s">
        <v>64</v>
      </c>
      <c r="B222" s="1308"/>
      <c r="C222" s="1308"/>
      <c r="D222" s="1308"/>
      <c r="E222" s="1308"/>
      <c r="F222" s="1308"/>
      <c r="G222" s="1308"/>
      <c r="H222" s="1308"/>
      <c r="I222" s="1308"/>
      <c r="J222" s="1308"/>
      <c r="K222" s="1308"/>
      <c r="L222" s="1308"/>
      <c r="M222" s="1308"/>
      <c r="N222" s="1308"/>
      <c r="O222" s="1309"/>
    </row>
    <row r="223" spans="1:15" ht="24.75" customHeight="1">
      <c r="A223" s="1293" t="s">
        <v>342</v>
      </c>
      <c r="B223" s="1294"/>
      <c r="C223" s="1294"/>
      <c r="D223" s="1294"/>
      <c r="E223" s="1294"/>
      <c r="F223" s="1294"/>
      <c r="G223" s="1294"/>
      <c r="H223" s="1294"/>
      <c r="I223" s="1294"/>
      <c r="J223" s="1294"/>
      <c r="K223" s="1294"/>
      <c r="L223" s="1294"/>
      <c r="M223" s="1294"/>
      <c r="N223" s="1294"/>
      <c r="O223" s="1295"/>
    </row>
    <row r="224" spans="1:15" ht="54" customHeight="1" thickBot="1">
      <c r="A224" s="1284" t="s">
        <v>1209</v>
      </c>
      <c r="B224" s="1285"/>
      <c r="C224" s="1285"/>
      <c r="D224" s="1285"/>
      <c r="E224" s="1285"/>
      <c r="F224" s="1285"/>
      <c r="G224" s="1285"/>
      <c r="H224" s="1285"/>
      <c r="I224" s="1285"/>
      <c r="J224" s="1285"/>
      <c r="K224" s="1285"/>
      <c r="L224" s="1285"/>
      <c r="M224" s="1285"/>
      <c r="N224" s="1285"/>
      <c r="O224" s="1286"/>
    </row>
    <row r="225" spans="1:12" s="60" customFormat="1" ht="13.5" customHeight="1" thickBot="1">
      <c r="A225" s="1297"/>
      <c r="B225" s="1297"/>
      <c r="C225" s="1297"/>
      <c r="D225" s="1297"/>
      <c r="E225" s="1297"/>
      <c r="F225" s="1297"/>
      <c r="G225" s="1297"/>
      <c r="H225" s="1297"/>
      <c r="I225" s="1297"/>
      <c r="J225" s="1297"/>
      <c r="K225" s="1297"/>
      <c r="L225" s="1297"/>
    </row>
    <row r="226" spans="1:15" ht="24.75" customHeight="1">
      <c r="A226" s="1287" t="s">
        <v>484</v>
      </c>
      <c r="B226" s="1288"/>
      <c r="C226" s="1288"/>
      <c r="D226" s="1288"/>
      <c r="E226" s="1288"/>
      <c r="F226" s="1288"/>
      <c r="G226" s="1288"/>
      <c r="H226" s="1288"/>
      <c r="I226" s="1288"/>
      <c r="J226" s="1288"/>
      <c r="K226" s="1288"/>
      <c r="L226" s="1288"/>
      <c r="M226" s="1288"/>
      <c r="N226" s="1288"/>
      <c r="O226" s="1289"/>
    </row>
    <row r="227" spans="1:15" ht="54" customHeight="1" thickBot="1">
      <c r="A227" s="1284"/>
      <c r="B227" s="1285"/>
      <c r="C227" s="1285"/>
      <c r="D227" s="1285"/>
      <c r="E227" s="1285"/>
      <c r="F227" s="1285"/>
      <c r="G227" s="1285"/>
      <c r="H227" s="1285"/>
      <c r="I227" s="1285"/>
      <c r="J227" s="1285"/>
      <c r="K227" s="1285"/>
      <c r="L227" s="1285"/>
      <c r="M227" s="1285"/>
      <c r="N227" s="1285"/>
      <c r="O227" s="1286"/>
    </row>
    <row r="228" spans="1:12" ht="13.5" customHeight="1" thickBot="1">
      <c r="A228" s="1301"/>
      <c r="B228" s="1301"/>
      <c r="C228" s="1301"/>
      <c r="D228" s="1301"/>
      <c r="E228" s="1301"/>
      <c r="F228" s="1301"/>
      <c r="G228" s="1301"/>
      <c r="H228" s="1301"/>
      <c r="I228" s="1301"/>
      <c r="J228" s="1301"/>
      <c r="K228" s="1301"/>
      <c r="L228" s="1301"/>
    </row>
    <row r="229" spans="1:15" ht="24.75" customHeight="1">
      <c r="A229" s="1293" t="s">
        <v>343</v>
      </c>
      <c r="B229" s="1294"/>
      <c r="C229" s="1294"/>
      <c r="D229" s="1294"/>
      <c r="E229" s="1294"/>
      <c r="F229" s="1294"/>
      <c r="G229" s="1294"/>
      <c r="H229" s="1294"/>
      <c r="I229" s="1294"/>
      <c r="J229" s="1294"/>
      <c r="K229" s="1294"/>
      <c r="L229" s="1294"/>
      <c r="M229" s="1294"/>
      <c r="N229" s="1294"/>
      <c r="O229" s="1295"/>
    </row>
    <row r="230" spans="1:15" ht="54" customHeight="1" thickBot="1">
      <c r="A230" s="1292" t="s">
        <v>1210</v>
      </c>
      <c r="B230" s="1201"/>
      <c r="C230" s="1201"/>
      <c r="D230" s="1201"/>
      <c r="E230" s="1201"/>
      <c r="F230" s="1201"/>
      <c r="G230" s="1201"/>
      <c r="H230" s="1201"/>
      <c r="I230" s="1201"/>
      <c r="J230" s="1201"/>
      <c r="K230" s="1201"/>
      <c r="L230" s="1201"/>
      <c r="M230" s="1201"/>
      <c r="N230" s="1201"/>
      <c r="O230" s="1202"/>
    </row>
    <row r="231" spans="1:12" ht="13.5" customHeight="1" thickBot="1">
      <c r="A231" s="86"/>
      <c r="B231" s="86"/>
      <c r="C231" s="86"/>
      <c r="D231" s="86"/>
      <c r="E231" s="86"/>
      <c r="F231" s="86"/>
      <c r="G231" s="86"/>
      <c r="H231" s="86"/>
      <c r="I231" s="86"/>
      <c r="J231" s="86"/>
      <c r="K231" s="86"/>
      <c r="L231" s="86"/>
    </row>
    <row r="232" spans="1:15" s="73" customFormat="1" ht="13.5" customHeight="1" thickBot="1">
      <c r="A232" s="1304"/>
      <c r="B232" s="1305"/>
      <c r="C232" s="1305"/>
      <c r="D232" s="1305"/>
      <c r="E232" s="1305"/>
      <c r="F232" s="1305"/>
      <c r="G232" s="1305"/>
      <c r="H232" s="1305"/>
      <c r="I232" s="1305"/>
      <c r="J232" s="1305"/>
      <c r="K232" s="1305"/>
      <c r="L232" s="1305"/>
      <c r="M232" s="1305"/>
      <c r="N232" s="1305"/>
      <c r="O232" s="1306"/>
    </row>
    <row r="233" spans="1:15" s="73" customFormat="1" ht="41.25" customHeight="1" thickBot="1">
      <c r="A233" s="1317" t="s">
        <v>91</v>
      </c>
      <c r="B233" s="1318"/>
      <c r="C233" s="1318"/>
      <c r="D233" s="1318"/>
      <c r="E233" s="1318"/>
      <c r="F233" s="1318"/>
      <c r="G233" s="1318"/>
      <c r="H233" s="1318"/>
      <c r="I233" s="1318"/>
      <c r="J233" s="1318"/>
      <c r="K233" s="1318"/>
      <c r="L233" s="1318"/>
      <c r="M233" s="1318"/>
      <c r="N233" s="1318"/>
      <c r="O233" s="1319"/>
    </row>
    <row r="234" spans="1:15" s="73" customFormat="1" ht="38.25" customHeight="1">
      <c r="A234" s="1298" t="s">
        <v>92</v>
      </c>
      <c r="B234" s="1299"/>
      <c r="C234" s="1299"/>
      <c r="D234" s="1299"/>
      <c r="E234" s="1299"/>
      <c r="F234" s="1299"/>
      <c r="G234" s="1299"/>
      <c r="H234" s="1299"/>
      <c r="I234" s="1299"/>
      <c r="J234" s="1299"/>
      <c r="K234" s="1299"/>
      <c r="L234" s="1299"/>
      <c r="M234" s="1299"/>
      <c r="N234" s="1299"/>
      <c r="O234" s="1300"/>
    </row>
    <row r="235" spans="1:15" s="73" customFormat="1" ht="21.75" customHeight="1">
      <c r="A235" s="1290" t="s">
        <v>420</v>
      </c>
      <c r="B235" s="1194"/>
      <c r="C235" s="1194"/>
      <c r="D235" s="1194"/>
      <c r="E235" s="1291"/>
      <c r="F235" s="1193" t="s">
        <v>199</v>
      </c>
      <c r="G235" s="1194"/>
      <c r="H235" s="1194"/>
      <c r="I235" s="1194"/>
      <c r="J235" s="1291"/>
      <c r="K235" s="1193" t="s">
        <v>123</v>
      </c>
      <c r="L235" s="1194"/>
      <c r="M235" s="1194"/>
      <c r="N235" s="1194"/>
      <c r="O235" s="1195"/>
    </row>
    <row r="236" spans="1:15" s="73" customFormat="1" ht="21.75" customHeight="1">
      <c r="A236" s="1278" t="str">
        <f>IF('Application 2013-2015'!A818="","",IF('Application 2013-2015'!A818="Select as many as applicable from the drop-down menu.","",'Application 2013-2015'!A818))</f>
        <v>Continuous Improvement Monitoring Process</v>
      </c>
      <c r="B236" s="1279"/>
      <c r="C236" s="1279"/>
      <c r="D236" s="1279"/>
      <c r="E236" s="1280"/>
      <c r="F236" s="1281" t="s">
        <v>1212</v>
      </c>
      <c r="G236" s="1282"/>
      <c r="H236" s="1282"/>
      <c r="I236" s="1282"/>
      <c r="J236" s="1283"/>
      <c r="K236" s="1281" t="s">
        <v>1213</v>
      </c>
      <c r="L236" s="1282"/>
      <c r="M236" s="1282"/>
      <c r="N236" s="1282"/>
      <c r="O236" s="1296"/>
    </row>
    <row r="237" spans="1:15" s="73" customFormat="1" ht="21.75" customHeight="1">
      <c r="A237" s="1278" t="str">
        <f>IF('Application 2013-2015'!A819="","",IF('Application 2013-2015'!A819="Select as many as applicable from the drop-down menu.","",'Application 2013-2015'!A819))</f>
        <v>Title I School-wide Program Application and Plan</v>
      </c>
      <c r="B237" s="1279"/>
      <c r="C237" s="1279"/>
      <c r="D237" s="1279"/>
      <c r="E237" s="1280"/>
      <c r="F237" s="1281" t="s">
        <v>1217</v>
      </c>
      <c r="G237" s="1282"/>
      <c r="H237" s="1282"/>
      <c r="I237" s="1282"/>
      <c r="J237" s="1283"/>
      <c r="K237" s="1281" t="s">
        <v>1218</v>
      </c>
      <c r="L237" s="1282"/>
      <c r="M237" s="1282"/>
      <c r="N237" s="1282"/>
      <c r="O237" s="1296"/>
    </row>
    <row r="238" spans="1:15" s="73" customFormat="1" ht="21.75" customHeight="1">
      <c r="A238" s="1278" t="str">
        <f>IF('Application 2013-2015'!A820="","",IF('Application 2013-2015'!A820="Select as many as applicable from the drop-down menu.","",'Application 2013-2015'!A820))</f>
        <v>Response to Intervention</v>
      </c>
      <c r="B238" s="1279"/>
      <c r="C238" s="1279"/>
      <c r="D238" s="1279"/>
      <c r="E238" s="1280"/>
      <c r="F238" s="1281" t="s">
        <v>1211</v>
      </c>
      <c r="G238" s="1282"/>
      <c r="H238" s="1282"/>
      <c r="I238" s="1282"/>
      <c r="J238" s="1283"/>
      <c r="K238" s="1281" t="s">
        <v>1216</v>
      </c>
      <c r="L238" s="1282"/>
      <c r="M238" s="1282"/>
      <c r="N238" s="1282"/>
      <c r="O238" s="1296"/>
    </row>
    <row r="239" spans="1:15" s="73" customFormat="1" ht="21.75" customHeight="1">
      <c r="A239" s="1278" t="str">
        <f>IF('Application 2013-2015'!A821="","",IF('Application 2013-2015'!A821="Select as many as applicable from the drop-down menu.","",'Application 2013-2015'!A821))</f>
        <v>Kindergarten to Third Grade Literacy Plan</v>
      </c>
      <c r="B239" s="1279"/>
      <c r="C239" s="1279"/>
      <c r="D239" s="1279"/>
      <c r="E239" s="1280"/>
      <c r="F239" s="1281" t="s">
        <v>1215</v>
      </c>
      <c r="G239" s="1282"/>
      <c r="H239" s="1282"/>
      <c r="I239" s="1282"/>
      <c r="J239" s="1283"/>
      <c r="K239" s="1281" t="s">
        <v>1214</v>
      </c>
      <c r="L239" s="1282"/>
      <c r="M239" s="1282"/>
      <c r="N239" s="1282"/>
      <c r="O239" s="1296"/>
    </row>
    <row r="240" spans="1:15" s="73" customFormat="1" ht="21.75" customHeight="1">
      <c r="A240" s="1278">
        <f>IF('Application 2013-2015'!A822="","",IF('Application 2013-2015'!A822="Select as many as applicable from the drop-down menu.","",'Application 2013-2015'!A822))</f>
      </c>
      <c r="B240" s="1279"/>
      <c r="C240" s="1279"/>
      <c r="D240" s="1279"/>
      <c r="E240" s="1280"/>
      <c r="F240" s="1281"/>
      <c r="G240" s="1282"/>
      <c r="H240" s="1282"/>
      <c r="I240" s="1282"/>
      <c r="J240" s="1283"/>
      <c r="K240" s="1281"/>
      <c r="L240" s="1282"/>
      <c r="M240" s="1282"/>
      <c r="N240" s="1282"/>
      <c r="O240" s="1296"/>
    </row>
    <row r="241" spans="1:15" s="73" customFormat="1" ht="21.75" customHeight="1">
      <c r="A241" s="1278">
        <f>IF('Application 2013-2015'!A823="","",IF('Application 2013-2015'!A823="Select as many as applicable from the drop-down menu.","",'Application 2013-2015'!A823))</f>
      </c>
      <c r="B241" s="1279"/>
      <c r="C241" s="1279"/>
      <c r="D241" s="1279"/>
      <c r="E241" s="1280"/>
      <c r="F241" s="1281"/>
      <c r="G241" s="1282"/>
      <c r="H241" s="1282"/>
      <c r="I241" s="1282"/>
      <c r="J241" s="1283"/>
      <c r="K241" s="1281"/>
      <c r="L241" s="1282"/>
      <c r="M241" s="1282"/>
      <c r="N241" s="1282"/>
      <c r="O241" s="1296"/>
    </row>
    <row r="242" spans="1:15" s="73" customFormat="1" ht="21.75" customHeight="1">
      <c r="A242" s="1278">
        <f>IF('Application 2013-2015'!A824="","",IF('Application 2013-2015'!A824="Select as many as applicable from the drop-down menu.","",'Application 2013-2015'!A824))</f>
      </c>
      <c r="B242" s="1279"/>
      <c r="C242" s="1279"/>
      <c r="D242" s="1279"/>
      <c r="E242" s="1280"/>
      <c r="F242" s="1281"/>
      <c r="G242" s="1282"/>
      <c r="H242" s="1282"/>
      <c r="I242" s="1282"/>
      <c r="J242" s="1283"/>
      <c r="K242" s="1281"/>
      <c r="L242" s="1282"/>
      <c r="M242" s="1282"/>
      <c r="N242" s="1282"/>
      <c r="O242" s="1296"/>
    </row>
    <row r="243" spans="1:15" s="73" customFormat="1" ht="21.75" customHeight="1">
      <c r="A243" s="1278">
        <f>IF('Application 2013-2015'!A825="","",IF('Application 2013-2015'!A825="Select as many as applicable from the drop-down menu.","",'Application 2013-2015'!A825))</f>
      </c>
      <c r="B243" s="1279"/>
      <c r="C243" s="1279"/>
      <c r="D243" s="1279"/>
      <c r="E243" s="1280"/>
      <c r="F243" s="1281"/>
      <c r="G243" s="1282"/>
      <c r="H243" s="1282"/>
      <c r="I243" s="1282"/>
      <c r="J243" s="1283"/>
      <c r="K243" s="1281"/>
      <c r="L243" s="1282"/>
      <c r="M243" s="1282"/>
      <c r="N243" s="1282"/>
      <c r="O243" s="1296"/>
    </row>
    <row r="244" spans="1:15" s="73" customFormat="1" ht="21.75" customHeight="1">
      <c r="A244" s="1278">
        <f>IF('Application 2013-2015'!A826="","",IF('Application 2013-2015'!A826="Select as many as applicable from the drop-down menu.","",'Application 2013-2015'!A826))</f>
      </c>
      <c r="B244" s="1279"/>
      <c r="C244" s="1279"/>
      <c r="D244" s="1279"/>
      <c r="E244" s="1280"/>
      <c r="F244" s="1281"/>
      <c r="G244" s="1282"/>
      <c r="H244" s="1282"/>
      <c r="I244" s="1282"/>
      <c r="J244" s="1283"/>
      <c r="K244" s="1281"/>
      <c r="L244" s="1282"/>
      <c r="M244" s="1282"/>
      <c r="N244" s="1282"/>
      <c r="O244" s="1296"/>
    </row>
    <row r="245" spans="1:15" s="73" customFormat="1" ht="21.75" customHeight="1">
      <c r="A245" s="1278">
        <f>IF('Application 2013-2015'!A827="","",IF('Application 2013-2015'!A827="Select as many as applicable from the drop-down menu.","",'Application 2013-2015'!A827))</f>
      </c>
      <c r="B245" s="1279"/>
      <c r="C245" s="1279"/>
      <c r="D245" s="1279"/>
      <c r="E245" s="1280"/>
      <c r="F245" s="1281"/>
      <c r="G245" s="1282"/>
      <c r="H245" s="1282"/>
      <c r="I245" s="1282"/>
      <c r="J245" s="1283"/>
      <c r="K245" s="1281"/>
      <c r="L245" s="1282"/>
      <c r="M245" s="1282"/>
      <c r="N245" s="1282"/>
      <c r="O245" s="1296"/>
    </row>
    <row r="246" spans="1:15" s="73" customFormat="1" ht="21.75" customHeight="1">
      <c r="A246" s="1278">
        <f>IF('Application 2013-2015'!A828="","",IF('Application 2013-2015'!A828="Select as many as applicable from the drop-down menu.","",'Application 2013-2015'!A828))</f>
      </c>
      <c r="B246" s="1279"/>
      <c r="C246" s="1279"/>
      <c r="D246" s="1279"/>
      <c r="E246" s="1280"/>
      <c r="F246" s="1281"/>
      <c r="G246" s="1282"/>
      <c r="H246" s="1282"/>
      <c r="I246" s="1282"/>
      <c r="J246" s="1283"/>
      <c r="K246" s="1281"/>
      <c r="L246" s="1282"/>
      <c r="M246" s="1282"/>
      <c r="N246" s="1282"/>
      <c r="O246" s="1296"/>
    </row>
    <row r="247" spans="1:15" s="73" customFormat="1" ht="21.75" customHeight="1">
      <c r="A247" s="1278">
        <f>IF('Application 2013-2015'!A829="","",IF('Application 2013-2015'!A829="Select as many as applicable from the drop-down menu.","",'Application 2013-2015'!A829))</f>
      </c>
      <c r="B247" s="1279"/>
      <c r="C247" s="1279"/>
      <c r="D247" s="1279"/>
      <c r="E247" s="1280"/>
      <c r="F247" s="1281"/>
      <c r="G247" s="1282"/>
      <c r="H247" s="1282"/>
      <c r="I247" s="1282"/>
      <c r="J247" s="1283"/>
      <c r="K247" s="1281"/>
      <c r="L247" s="1282"/>
      <c r="M247" s="1282"/>
      <c r="N247" s="1282"/>
      <c r="O247" s="1296"/>
    </row>
    <row r="248" spans="1:15" s="73" customFormat="1" ht="21.75" customHeight="1">
      <c r="A248" s="1278">
        <f>IF('Application 2013-2015'!A830="","",IF('Application 2013-2015'!A830="Select as many as applicable from the drop-down menu.","",'Application 2013-2015'!A830))</f>
      </c>
      <c r="B248" s="1279"/>
      <c r="C248" s="1279"/>
      <c r="D248" s="1279"/>
      <c r="E248" s="1280"/>
      <c r="F248" s="1281"/>
      <c r="G248" s="1282"/>
      <c r="H248" s="1282"/>
      <c r="I248" s="1282"/>
      <c r="J248" s="1283"/>
      <c r="K248" s="1281"/>
      <c r="L248" s="1282"/>
      <c r="M248" s="1282"/>
      <c r="N248" s="1282"/>
      <c r="O248" s="1296"/>
    </row>
    <row r="249" spans="1:15" s="73" customFormat="1" ht="21.75" customHeight="1">
      <c r="A249" s="1278">
        <f>IF('Application 2013-2015'!A832="","",IF('Application 2013-2015'!A832="Select as many as applicable from the drop-down menu.","",'Application 2013-2015'!A832))</f>
      </c>
      <c r="B249" s="1279"/>
      <c r="C249" s="1279"/>
      <c r="D249" s="1279"/>
      <c r="E249" s="1280"/>
      <c r="F249" s="1281"/>
      <c r="G249" s="1282"/>
      <c r="H249" s="1282"/>
      <c r="I249" s="1282"/>
      <c r="J249" s="1283"/>
      <c r="K249" s="1281"/>
      <c r="L249" s="1282"/>
      <c r="M249" s="1282"/>
      <c r="N249" s="1282"/>
      <c r="O249" s="1296"/>
    </row>
    <row r="250" spans="1:15" s="73" customFormat="1" ht="21.75" customHeight="1" thickBot="1">
      <c r="A250" s="1278">
        <f>IF('Application 2013-2015'!A833="","",IF('Application 2013-2015'!A833="Select as many as applicable from the drop-down menu.","",'Application 2013-2015'!A833))</f>
      </c>
      <c r="B250" s="1279"/>
      <c r="C250" s="1279"/>
      <c r="D250" s="1279"/>
      <c r="E250" s="1280"/>
      <c r="F250" s="1349"/>
      <c r="G250" s="1350"/>
      <c r="H250" s="1350"/>
      <c r="I250" s="1350"/>
      <c r="J250" s="1351"/>
      <c r="K250" s="1349"/>
      <c r="L250" s="1350"/>
      <c r="M250" s="1350"/>
      <c r="N250" s="1350"/>
      <c r="O250" s="1352"/>
    </row>
    <row r="251" spans="1:12" ht="12">
      <c r="A251" s="92"/>
      <c r="B251" s="92"/>
      <c r="C251" s="92"/>
      <c r="D251" s="92"/>
      <c r="E251" s="92"/>
      <c r="F251" s="92"/>
      <c r="G251" s="93"/>
      <c r="H251" s="93"/>
      <c r="I251" s="93"/>
      <c r="J251" s="93"/>
      <c r="K251" s="93"/>
      <c r="L251" s="93"/>
    </row>
  </sheetData>
  <sheetProtection password="A222" sheet="1" selectLockedCells="1"/>
  <mergeCells count="586">
    <mergeCell ref="K241:O241"/>
    <mergeCell ref="K240:O240"/>
    <mergeCell ref="H175:O175"/>
    <mergeCell ref="A206:C207"/>
    <mergeCell ref="G209:I209"/>
    <mergeCell ref="L199:O199"/>
    <mergeCell ref="F240:J240"/>
    <mergeCell ref="L197:O197"/>
    <mergeCell ref="L200:O200"/>
    <mergeCell ref="F202:I202"/>
    <mergeCell ref="K243:O243"/>
    <mergeCell ref="K244:O244"/>
    <mergeCell ref="K247:O247"/>
    <mergeCell ref="K248:O248"/>
    <mergeCell ref="K245:O245"/>
    <mergeCell ref="K246:O246"/>
    <mergeCell ref="A213:O213"/>
    <mergeCell ref="F250:J250"/>
    <mergeCell ref="F249:J249"/>
    <mergeCell ref="F246:J246"/>
    <mergeCell ref="F248:J248"/>
    <mergeCell ref="F245:J245"/>
    <mergeCell ref="F247:J247"/>
    <mergeCell ref="K249:O249"/>
    <mergeCell ref="K250:O250"/>
    <mergeCell ref="K242:O242"/>
    <mergeCell ref="A140:C140"/>
    <mergeCell ref="H173:O173"/>
    <mergeCell ref="F239:J239"/>
    <mergeCell ref="J207:L207"/>
    <mergeCell ref="K239:O239"/>
    <mergeCell ref="A174:G174"/>
    <mergeCell ref="D210:F210"/>
    <mergeCell ref="G207:I207"/>
    <mergeCell ref="L203:O203"/>
    <mergeCell ref="A211:L211"/>
    <mergeCell ref="D137:G137"/>
    <mergeCell ref="D127:F127"/>
    <mergeCell ref="J127:O127"/>
    <mergeCell ref="D138:G138"/>
    <mergeCell ref="A139:C139"/>
    <mergeCell ref="H139:K139"/>
    <mergeCell ref="D136:O136"/>
    <mergeCell ref="L138:O138"/>
    <mergeCell ref="L139:O139"/>
    <mergeCell ref="D124:F124"/>
    <mergeCell ref="J121:O121"/>
    <mergeCell ref="J122:O122"/>
    <mergeCell ref="D126:F126"/>
    <mergeCell ref="J126:O126"/>
    <mergeCell ref="D128:F128"/>
    <mergeCell ref="D121:F121"/>
    <mergeCell ref="J128:O128"/>
    <mergeCell ref="D123:F123"/>
    <mergeCell ref="D122:F122"/>
    <mergeCell ref="A150:C150"/>
    <mergeCell ref="A126:B126"/>
    <mergeCell ref="A123:B123"/>
    <mergeCell ref="A125:B125"/>
    <mergeCell ref="J124:O124"/>
    <mergeCell ref="A124:B124"/>
    <mergeCell ref="A136:C137"/>
    <mergeCell ref="J123:O123"/>
    <mergeCell ref="L137:O137"/>
    <mergeCell ref="J129:O129"/>
    <mergeCell ref="A156:O156"/>
    <mergeCell ref="E160:O160"/>
    <mergeCell ref="A157:L157"/>
    <mergeCell ref="A155:O155"/>
    <mergeCell ref="A151:C151"/>
    <mergeCell ref="A153:O153"/>
    <mergeCell ref="A158:O158"/>
    <mergeCell ref="E159:O159"/>
    <mergeCell ref="A154:O154"/>
    <mergeCell ref="A160:B160"/>
    <mergeCell ref="A145:C145"/>
    <mergeCell ref="D129:F129"/>
    <mergeCell ref="H141:K141"/>
    <mergeCell ref="H138:K138"/>
    <mergeCell ref="A138:C138"/>
    <mergeCell ref="D139:G139"/>
    <mergeCell ref="H137:K137"/>
    <mergeCell ref="A133:O133"/>
    <mergeCell ref="A141:C141"/>
    <mergeCell ref="H142:K142"/>
    <mergeCell ref="H172:O172"/>
    <mergeCell ref="A168:G168"/>
    <mergeCell ref="A167:O167"/>
    <mergeCell ref="H170:O170"/>
    <mergeCell ref="C160:D160"/>
    <mergeCell ref="A172:G172"/>
    <mergeCell ref="H168:O168"/>
    <mergeCell ref="H171:O171"/>
    <mergeCell ref="A162:B162"/>
    <mergeCell ref="A163:B163"/>
    <mergeCell ref="J118:O118"/>
    <mergeCell ref="J120:O120"/>
    <mergeCell ref="J119:O119"/>
    <mergeCell ref="J130:O130"/>
    <mergeCell ref="D130:F130"/>
    <mergeCell ref="A129:B129"/>
    <mergeCell ref="A130:B130"/>
    <mergeCell ref="A121:B121"/>
    <mergeCell ref="D125:F125"/>
    <mergeCell ref="J125:O125"/>
    <mergeCell ref="A171:G171"/>
    <mergeCell ref="H174:O174"/>
    <mergeCell ref="A159:B159"/>
    <mergeCell ref="H169:O169"/>
    <mergeCell ref="A166:O166"/>
    <mergeCell ref="A142:C142"/>
    <mergeCell ref="A146:C146"/>
    <mergeCell ref="A173:G173"/>
    <mergeCell ref="E161:O161"/>
    <mergeCell ref="C159:D159"/>
    <mergeCell ref="J110:O110"/>
    <mergeCell ref="J116:O116"/>
    <mergeCell ref="A115:B115"/>
    <mergeCell ref="J117:O117"/>
    <mergeCell ref="J112:O112"/>
    <mergeCell ref="J113:O113"/>
    <mergeCell ref="J114:O114"/>
    <mergeCell ref="J115:O115"/>
    <mergeCell ref="A111:B111"/>
    <mergeCell ref="A69:B69"/>
    <mergeCell ref="A72:B72"/>
    <mergeCell ref="A84:B84"/>
    <mergeCell ref="A93:B93"/>
    <mergeCell ref="A80:B80"/>
    <mergeCell ref="A89:B89"/>
    <mergeCell ref="A81:B81"/>
    <mergeCell ref="A90:B90"/>
    <mergeCell ref="A82:B82"/>
    <mergeCell ref="A88:B88"/>
    <mergeCell ref="A67:B67"/>
    <mergeCell ref="A83:B83"/>
    <mergeCell ref="D83:F83"/>
    <mergeCell ref="A66:B66"/>
    <mergeCell ref="A78:B78"/>
    <mergeCell ref="D66:F66"/>
    <mergeCell ref="D72:F72"/>
    <mergeCell ref="D71:F71"/>
    <mergeCell ref="D75:F75"/>
    <mergeCell ref="D69:F69"/>
    <mergeCell ref="D119:F119"/>
    <mergeCell ref="A118:B118"/>
    <mergeCell ref="A114:B114"/>
    <mergeCell ref="D111:F111"/>
    <mergeCell ref="D118:F118"/>
    <mergeCell ref="A112:B112"/>
    <mergeCell ref="D112:F112"/>
    <mergeCell ref="A116:B116"/>
    <mergeCell ref="M210:O210"/>
    <mergeCell ref="A205:O205"/>
    <mergeCell ref="A199:I199"/>
    <mergeCell ref="A200:I200"/>
    <mergeCell ref="D209:F209"/>
    <mergeCell ref="K237:O237"/>
    <mergeCell ref="A210:C210"/>
    <mergeCell ref="J210:L210"/>
    <mergeCell ref="G210:I210"/>
    <mergeCell ref="G208:I208"/>
    <mergeCell ref="A233:O233"/>
    <mergeCell ref="A237:E237"/>
    <mergeCell ref="A221:O221"/>
    <mergeCell ref="A224:O224"/>
    <mergeCell ref="A223:O223"/>
    <mergeCell ref="A219:O219"/>
    <mergeCell ref="F236:J236"/>
    <mergeCell ref="K236:O236"/>
    <mergeCell ref="A201:O201"/>
    <mergeCell ref="A202:E202"/>
    <mergeCell ref="A203:I203"/>
    <mergeCell ref="M208:O208"/>
    <mergeCell ref="M207:O207"/>
    <mergeCell ref="D206:O206"/>
    <mergeCell ref="D208:F208"/>
    <mergeCell ref="J208:L208"/>
    <mergeCell ref="D207:F207"/>
    <mergeCell ref="A204:L204"/>
    <mergeCell ref="M209:O209"/>
    <mergeCell ref="A208:C208"/>
    <mergeCell ref="A209:C209"/>
    <mergeCell ref="A232:O232"/>
    <mergeCell ref="A230:O230"/>
    <mergeCell ref="A215:O215"/>
    <mergeCell ref="A212:O212"/>
    <mergeCell ref="J209:L209"/>
    <mergeCell ref="A216:O216"/>
    <mergeCell ref="A222:O222"/>
    <mergeCell ref="F242:J242"/>
    <mergeCell ref="A218:O218"/>
    <mergeCell ref="A217:O217"/>
    <mergeCell ref="A236:E236"/>
    <mergeCell ref="K238:O238"/>
    <mergeCell ref="A225:L225"/>
    <mergeCell ref="F238:J238"/>
    <mergeCell ref="A234:O234"/>
    <mergeCell ref="A229:O229"/>
    <mergeCell ref="A228:L228"/>
    <mergeCell ref="A238:E238"/>
    <mergeCell ref="A248:E248"/>
    <mergeCell ref="F235:J235"/>
    <mergeCell ref="K235:O235"/>
    <mergeCell ref="A239:E239"/>
    <mergeCell ref="F237:J237"/>
    <mergeCell ref="A247:E247"/>
    <mergeCell ref="A245:E245"/>
    <mergeCell ref="A241:E241"/>
    <mergeCell ref="A242:E242"/>
    <mergeCell ref="A243:E243"/>
    <mergeCell ref="A244:E244"/>
    <mergeCell ref="A250:E250"/>
    <mergeCell ref="A227:O227"/>
    <mergeCell ref="A226:O226"/>
    <mergeCell ref="A235:E235"/>
    <mergeCell ref="A246:E246"/>
    <mergeCell ref="A249:E249"/>
    <mergeCell ref="F243:J243"/>
    <mergeCell ref="F244:J244"/>
    <mergeCell ref="A240:E240"/>
    <mergeCell ref="F241:J241"/>
    <mergeCell ref="H187:O187"/>
    <mergeCell ref="A175:G175"/>
    <mergeCell ref="A176:G176"/>
    <mergeCell ref="A179:G179"/>
    <mergeCell ref="H180:O180"/>
    <mergeCell ref="H176:O176"/>
    <mergeCell ref="H177:O177"/>
    <mergeCell ref="A178:G178"/>
    <mergeCell ref="H179:O179"/>
    <mergeCell ref="A185:G185"/>
    <mergeCell ref="H185:O185"/>
    <mergeCell ref="H182:O182"/>
    <mergeCell ref="A182:G182"/>
    <mergeCell ref="A183:G183"/>
    <mergeCell ref="A184:G184"/>
    <mergeCell ref="H184:O184"/>
    <mergeCell ref="H183:O183"/>
    <mergeCell ref="H178:O178"/>
    <mergeCell ref="J77:O77"/>
    <mergeCell ref="J96:O96"/>
    <mergeCell ref="D94:F94"/>
    <mergeCell ref="J81:O81"/>
    <mergeCell ref="D82:F82"/>
    <mergeCell ref="D84:F84"/>
    <mergeCell ref="D81:F81"/>
    <mergeCell ref="A86:I86"/>
    <mergeCell ref="J80:O80"/>
    <mergeCell ref="J92:O92"/>
    <mergeCell ref="A177:G177"/>
    <mergeCell ref="L196:O196"/>
    <mergeCell ref="H188:O188"/>
    <mergeCell ref="A188:G188"/>
    <mergeCell ref="L192:O192"/>
    <mergeCell ref="A186:G186"/>
    <mergeCell ref="A195:O195"/>
    <mergeCell ref="A187:G187"/>
    <mergeCell ref="H186:O186"/>
    <mergeCell ref="A191:I191"/>
    <mergeCell ref="D45:E45"/>
    <mergeCell ref="L194:O194"/>
    <mergeCell ref="F48:G48"/>
    <mergeCell ref="H48:I48"/>
    <mergeCell ref="H181:O181"/>
    <mergeCell ref="A180:G180"/>
    <mergeCell ref="A181:G181"/>
    <mergeCell ref="H51:I51"/>
    <mergeCell ref="A96:B96"/>
    <mergeCell ref="M39:O39"/>
    <mergeCell ref="M40:O40"/>
    <mergeCell ref="J76:O76"/>
    <mergeCell ref="A41:O41"/>
    <mergeCell ref="H47:I47"/>
    <mergeCell ref="H49:I49"/>
    <mergeCell ref="F45:G45"/>
    <mergeCell ref="D51:E51"/>
    <mergeCell ref="F51:G51"/>
    <mergeCell ref="H45:I45"/>
    <mergeCell ref="A34:L34"/>
    <mergeCell ref="M34:O34"/>
    <mergeCell ref="A35:L35"/>
    <mergeCell ref="A37:L37"/>
    <mergeCell ref="M36:O36"/>
    <mergeCell ref="M37:O37"/>
    <mergeCell ref="A36:L36"/>
    <mergeCell ref="M35:O35"/>
    <mergeCell ref="D70:F70"/>
    <mergeCell ref="D73:F73"/>
    <mergeCell ref="D48:E48"/>
    <mergeCell ref="D46:E46"/>
    <mergeCell ref="F46:G46"/>
    <mergeCell ref="H46:I46"/>
    <mergeCell ref="H53:I53"/>
    <mergeCell ref="D64:F64"/>
    <mergeCell ref="H50:I50"/>
    <mergeCell ref="H52:I52"/>
    <mergeCell ref="A31:L31"/>
    <mergeCell ref="A79:B79"/>
    <mergeCell ref="A71:B71"/>
    <mergeCell ref="D78:F78"/>
    <mergeCell ref="D67:F67"/>
    <mergeCell ref="A68:B68"/>
    <mergeCell ref="D68:F68"/>
    <mergeCell ref="D79:F79"/>
    <mergeCell ref="J72:O72"/>
    <mergeCell ref="J73:O73"/>
    <mergeCell ref="M25:O25"/>
    <mergeCell ref="B44:C44"/>
    <mergeCell ref="D44:E44"/>
    <mergeCell ref="M28:O28"/>
    <mergeCell ref="M27:O27"/>
    <mergeCell ref="M31:O31"/>
    <mergeCell ref="A32:L32"/>
    <mergeCell ref="A42:O42"/>
    <mergeCell ref="H44:I44"/>
    <mergeCell ref="M32:O32"/>
    <mergeCell ref="A25:L25"/>
    <mergeCell ref="K12:O12"/>
    <mergeCell ref="I15:J15"/>
    <mergeCell ref="M21:O21"/>
    <mergeCell ref="C15:G15"/>
    <mergeCell ref="A19:O19"/>
    <mergeCell ref="A20:L20"/>
    <mergeCell ref="A21:L21"/>
    <mergeCell ref="A23:L23"/>
    <mergeCell ref="C13:G13"/>
    <mergeCell ref="A29:L29"/>
    <mergeCell ref="A30:L30"/>
    <mergeCell ref="J44:O44"/>
    <mergeCell ref="A43:O43"/>
    <mergeCell ref="A39:L39"/>
    <mergeCell ref="M30:O30"/>
    <mergeCell ref="A33:L33"/>
    <mergeCell ref="M33:O33"/>
    <mergeCell ref="F44:G44"/>
    <mergeCell ref="A40:L40"/>
    <mergeCell ref="M22:O22"/>
    <mergeCell ref="A22:L22"/>
    <mergeCell ref="A18:O18"/>
    <mergeCell ref="A2:L2"/>
    <mergeCell ref="M23:O23"/>
    <mergeCell ref="K4:O4"/>
    <mergeCell ref="K6:O6"/>
    <mergeCell ref="K8:O8"/>
    <mergeCell ref="I3:O3"/>
    <mergeCell ref="I11:O11"/>
    <mergeCell ref="A10:B10"/>
    <mergeCell ref="K10:L10"/>
    <mergeCell ref="H3:H17"/>
    <mergeCell ref="A9:G9"/>
    <mergeCell ref="C4:D4"/>
    <mergeCell ref="C17:G17"/>
    <mergeCell ref="A12:G12"/>
    <mergeCell ref="E4:F4"/>
    <mergeCell ref="A7:G7"/>
    <mergeCell ref="A11:G11"/>
    <mergeCell ref="A3:G3"/>
    <mergeCell ref="A1:O1"/>
    <mergeCell ref="C6:G6"/>
    <mergeCell ref="C8:G8"/>
    <mergeCell ref="C10:G10"/>
    <mergeCell ref="A4:B4"/>
    <mergeCell ref="A8:B8"/>
    <mergeCell ref="A5:G5"/>
    <mergeCell ref="A6:B6"/>
    <mergeCell ref="I5:O5"/>
    <mergeCell ref="A101:B101"/>
    <mergeCell ref="D110:F110"/>
    <mergeCell ref="A102:B102"/>
    <mergeCell ref="D117:F117"/>
    <mergeCell ref="D114:F114"/>
    <mergeCell ref="D116:F116"/>
    <mergeCell ref="A113:B113"/>
    <mergeCell ref="D106:F106"/>
    <mergeCell ref="D102:F102"/>
    <mergeCell ref="I7:O7"/>
    <mergeCell ref="I17:J17"/>
    <mergeCell ref="K15:O15"/>
    <mergeCell ref="K17:O17"/>
    <mergeCell ref="M20:O20"/>
    <mergeCell ref="I9:O9"/>
    <mergeCell ref="A97:B97"/>
    <mergeCell ref="D97:F97"/>
    <mergeCell ref="A110:B110"/>
    <mergeCell ref="A107:B107"/>
    <mergeCell ref="D103:F103"/>
    <mergeCell ref="A99:B99"/>
    <mergeCell ref="D99:F99"/>
    <mergeCell ref="D100:F100"/>
    <mergeCell ref="A100:B100"/>
    <mergeCell ref="A106:B106"/>
    <mergeCell ref="J94:O94"/>
    <mergeCell ref="J89:O89"/>
    <mergeCell ref="D101:F101"/>
    <mergeCell ref="D89:F89"/>
    <mergeCell ref="D90:F90"/>
    <mergeCell ref="J98:O98"/>
    <mergeCell ref="J91:O91"/>
    <mergeCell ref="J101:O101"/>
    <mergeCell ref="J90:O90"/>
    <mergeCell ref="J95:O95"/>
    <mergeCell ref="J79:O79"/>
    <mergeCell ref="J68:O68"/>
    <mergeCell ref="B57:C57"/>
    <mergeCell ref="B54:C54"/>
    <mergeCell ref="D54:E54"/>
    <mergeCell ref="A77:B77"/>
    <mergeCell ref="A76:B76"/>
    <mergeCell ref="D76:F76"/>
    <mergeCell ref="D77:F77"/>
    <mergeCell ref="A64:B64"/>
    <mergeCell ref="J45:O58"/>
    <mergeCell ref="D57:E57"/>
    <mergeCell ref="F57:G57"/>
    <mergeCell ref="F47:G47"/>
    <mergeCell ref="F55:G55"/>
    <mergeCell ref="B50:C50"/>
    <mergeCell ref="D50:E50"/>
    <mergeCell ref="B47:C47"/>
    <mergeCell ref="B46:C46"/>
    <mergeCell ref="F52:G52"/>
    <mergeCell ref="J74:O74"/>
    <mergeCell ref="A74:B74"/>
    <mergeCell ref="H54:I54"/>
    <mergeCell ref="A70:B70"/>
    <mergeCell ref="A73:B73"/>
    <mergeCell ref="D65:F65"/>
    <mergeCell ref="J67:O67"/>
    <mergeCell ref="J71:O71"/>
    <mergeCell ref="H56:I56"/>
    <mergeCell ref="H57:I57"/>
    <mergeCell ref="D49:E49"/>
    <mergeCell ref="F49:G49"/>
    <mergeCell ref="B53:C53"/>
    <mergeCell ref="D53:E53"/>
    <mergeCell ref="F53:G53"/>
    <mergeCell ref="D52:E52"/>
    <mergeCell ref="B49:C49"/>
    <mergeCell ref="A94:B94"/>
    <mergeCell ref="A92:B92"/>
    <mergeCell ref="A75:B75"/>
    <mergeCell ref="B56:C56"/>
    <mergeCell ref="D56:E56"/>
    <mergeCell ref="A91:B91"/>
    <mergeCell ref="D92:F92"/>
    <mergeCell ref="A60:O60"/>
    <mergeCell ref="J69:O69"/>
    <mergeCell ref="J66:O66"/>
    <mergeCell ref="B48:C48"/>
    <mergeCell ref="D91:F91"/>
    <mergeCell ref="A65:B65"/>
    <mergeCell ref="D74:F74"/>
    <mergeCell ref="J75:O75"/>
    <mergeCell ref="D80:F80"/>
    <mergeCell ref="J78:O78"/>
    <mergeCell ref="D87:F87"/>
    <mergeCell ref="D88:F88"/>
    <mergeCell ref="J82:O82"/>
    <mergeCell ref="J86:O86"/>
    <mergeCell ref="A170:G170"/>
    <mergeCell ref="C162:D162"/>
    <mergeCell ref="E163:O163"/>
    <mergeCell ref="A165:O165"/>
    <mergeCell ref="C161:D161"/>
    <mergeCell ref="A161:B161"/>
    <mergeCell ref="C163:D163"/>
    <mergeCell ref="A169:G169"/>
    <mergeCell ref="E162:O162"/>
    <mergeCell ref="J145:O145"/>
    <mergeCell ref="F147:G147"/>
    <mergeCell ref="F146:G146"/>
    <mergeCell ref="F145:G145"/>
    <mergeCell ref="D145:E145"/>
    <mergeCell ref="D142:G142"/>
    <mergeCell ref="L142:O142"/>
    <mergeCell ref="A198:O198"/>
    <mergeCell ref="A190:O190"/>
    <mergeCell ref="A197:I197"/>
    <mergeCell ref="L202:O202"/>
    <mergeCell ref="A194:I194"/>
    <mergeCell ref="A196:I196"/>
    <mergeCell ref="A193:I193"/>
    <mergeCell ref="K191:O191"/>
    <mergeCell ref="A192:I192"/>
    <mergeCell ref="L193:O193"/>
    <mergeCell ref="J100:O100"/>
    <mergeCell ref="A98:B98"/>
    <mergeCell ref="F148:G148"/>
    <mergeCell ref="D120:F120"/>
    <mergeCell ref="A120:B120"/>
    <mergeCell ref="A143:L143"/>
    <mergeCell ref="J109:O109"/>
    <mergeCell ref="D148:E148"/>
    <mergeCell ref="D141:G141"/>
    <mergeCell ref="A135:O135"/>
    <mergeCell ref="D151:E151"/>
    <mergeCell ref="F151:G151"/>
    <mergeCell ref="A147:C147"/>
    <mergeCell ref="D147:E147"/>
    <mergeCell ref="A148:C148"/>
    <mergeCell ref="L140:O140"/>
    <mergeCell ref="J146:O151"/>
    <mergeCell ref="H151:I151"/>
    <mergeCell ref="H147:I147"/>
    <mergeCell ref="D150:E150"/>
    <mergeCell ref="H149:I149"/>
    <mergeCell ref="H150:I150"/>
    <mergeCell ref="D140:G140"/>
    <mergeCell ref="F150:G150"/>
    <mergeCell ref="H140:K140"/>
    <mergeCell ref="H146:I146"/>
    <mergeCell ref="D146:E146"/>
    <mergeCell ref="F149:G149"/>
    <mergeCell ref="H148:I148"/>
    <mergeCell ref="A144:O144"/>
    <mergeCell ref="J105:O105"/>
    <mergeCell ref="A127:B127"/>
    <mergeCell ref="A119:B119"/>
    <mergeCell ref="A132:O132"/>
    <mergeCell ref="A128:B128"/>
    <mergeCell ref="J104:O104"/>
    <mergeCell ref="A117:B117"/>
    <mergeCell ref="D105:F105"/>
    <mergeCell ref="D104:F104"/>
    <mergeCell ref="A122:B122"/>
    <mergeCell ref="J106:O106"/>
    <mergeCell ref="A103:B103"/>
    <mergeCell ref="D115:F115"/>
    <mergeCell ref="J111:O111"/>
    <mergeCell ref="D113:F113"/>
    <mergeCell ref="D107:F107"/>
    <mergeCell ref="A109:I109"/>
    <mergeCell ref="A105:B105"/>
    <mergeCell ref="A104:B104"/>
    <mergeCell ref="J103:O103"/>
    <mergeCell ref="A152:L152"/>
    <mergeCell ref="A149:C149"/>
    <mergeCell ref="D149:E149"/>
    <mergeCell ref="L141:O141"/>
    <mergeCell ref="H145:I145"/>
    <mergeCell ref="J84:O84"/>
    <mergeCell ref="J87:O87"/>
    <mergeCell ref="J102:O102"/>
    <mergeCell ref="J107:O107"/>
    <mergeCell ref="J88:O88"/>
    <mergeCell ref="J99:O99"/>
    <mergeCell ref="D98:F98"/>
    <mergeCell ref="J83:O83"/>
    <mergeCell ref="J93:O93"/>
    <mergeCell ref="D93:F93"/>
    <mergeCell ref="A87:B87"/>
    <mergeCell ref="J97:O97"/>
    <mergeCell ref="D96:F96"/>
    <mergeCell ref="A95:B95"/>
    <mergeCell ref="D95:F95"/>
    <mergeCell ref="J70:O70"/>
    <mergeCell ref="J64:O64"/>
    <mergeCell ref="F56:G56"/>
    <mergeCell ref="B55:C55"/>
    <mergeCell ref="H55:I55"/>
    <mergeCell ref="F50:G50"/>
    <mergeCell ref="B52:C52"/>
    <mergeCell ref="F54:G54"/>
    <mergeCell ref="B58:C58"/>
    <mergeCell ref="A62:O62"/>
    <mergeCell ref="A26:L26"/>
    <mergeCell ref="M29:O29"/>
    <mergeCell ref="J65:O65"/>
    <mergeCell ref="J63:O63"/>
    <mergeCell ref="M38:O38"/>
    <mergeCell ref="A38:L38"/>
    <mergeCell ref="B45:C45"/>
    <mergeCell ref="A61:O61"/>
    <mergeCell ref="A63:I63"/>
    <mergeCell ref="D47:E47"/>
    <mergeCell ref="M24:O24"/>
    <mergeCell ref="A24:L24"/>
    <mergeCell ref="A28:L28"/>
    <mergeCell ref="D58:E58"/>
    <mergeCell ref="F58:G58"/>
    <mergeCell ref="H58:I58"/>
    <mergeCell ref="D55:E55"/>
    <mergeCell ref="B51:C51"/>
    <mergeCell ref="M26:O26"/>
    <mergeCell ref="A27:L27"/>
  </mergeCells>
  <dataValidations count="3">
    <dataValidation type="list" allowBlank="1" showInputMessage="1" showErrorMessage="1" sqref="C4">
      <formula1>$R$1:$R$9</formula1>
    </dataValidation>
    <dataValidation type="list" allowBlank="1" showInputMessage="1" showErrorMessage="1" sqref="E4">
      <formula1>$S$1:$S$29</formula1>
    </dataValidation>
    <dataValidation type="list" allowBlank="1" showInputMessage="1" showErrorMessage="1" sqref="C160:D163">
      <formula1>$Q$159:$Q$163</formula1>
    </dataValidation>
  </dataValidations>
  <printOptions/>
  <pageMargins left="0.5" right="0.5" top="0.5" bottom="0.5" header="0.5" footer="0.5"/>
  <pageSetup orientation="landscape" r:id="rId1"/>
  <headerFooter>
    <oddFooter>&amp;R&amp;"Calibri,Regular"&amp;K000000&amp;P</oddFooter>
  </headerFooter>
  <rowBreaks count="5" manualBreakCount="5">
    <brk id="59" max="255" man="1"/>
    <brk id="152" max="255" man="1"/>
    <brk id="164" max="255" man="1"/>
    <brk id="214" max="255" man="1"/>
    <brk id="23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Lange Research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Lange</dc:creator>
  <cp:keywords/>
  <dc:description/>
  <cp:lastModifiedBy>Kim Goodwin</cp:lastModifiedBy>
  <cp:lastPrinted>2014-09-16T20:18:19Z</cp:lastPrinted>
  <dcterms:created xsi:type="dcterms:W3CDTF">2012-10-30T17:46:34Z</dcterms:created>
  <dcterms:modified xsi:type="dcterms:W3CDTF">2014-10-21T20:10:23Z</dcterms:modified>
  <cp:category/>
  <cp:version/>
  <cp:contentType/>
  <cp:contentStatus/>
</cp:coreProperties>
</file>